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F:\Dokumenty\Pavel\Akce probíhající\CENTRA\Praha 5\Byty - Praha 5\Byty 2025\250630 - Podklad pro VŘ\Štefánikova 249-117 (22-25)\"/>
    </mc:Choice>
  </mc:AlternateContent>
  <workbookProtection workbookAlgorithmName="SHA-512" workbookHashValue="74BHvJD3w5VlKJOHI5YZ1ElBzeQdmwP6FbaxCR7hd/+2vIRm1lW6DEBemxWoF6lE4qzeECy45EyjOjdr9ItDnQ==" workbookSaltValue="2oXdvJ7MK8q/Vj9N98F4Hw==" workbookSpinCount="100000" lockStructure="1"/>
  <bookViews>
    <workbookView xWindow="0" yWindow="0" windowWidth="23040" windowHeight="8796" activeTab="1"/>
  </bookViews>
  <sheets>
    <sheet name="Rekapitulace zakázky" sheetId="1" r:id="rId1"/>
    <sheet name="250521 - Štefánikova 249-..." sheetId="2" r:id="rId2"/>
    <sheet name="Pokyny pro vyplnění" sheetId="3" r:id="rId3"/>
  </sheets>
  <definedNames>
    <definedName name="_xlnm._FilterDatabase" localSheetId="1" hidden="1">'250521 - Štefánikova 249-...'!$C$99:$K$600</definedName>
    <definedName name="_xlnm.Print_Titles" localSheetId="1">'250521 - Štefánikova 249-...'!$99:$99</definedName>
    <definedName name="_xlnm.Print_Titles" localSheetId="0">'Rekapitulace zakázky'!$52:$52</definedName>
    <definedName name="_xlnm.Print_Area" localSheetId="1">'250521 - Štefánikova 249-...'!$C$4:$J$37,'250521 - Štefánikova 249-...'!$C$43:$J$83,'250521 - Štefánikova 249-...'!$C$89:$T$600</definedName>
    <definedName name="_xlnm.Print_Area" localSheetId="0">'Rekapitulace zakázky'!$D$4:$AO$36,'Rekapitulace zakázky'!$C$42:$AQ$56</definedName>
  </definedNames>
  <calcPr calcId="152511"/>
</workbook>
</file>

<file path=xl/calcChain.xml><?xml version="1.0" encoding="utf-8"?>
<calcChain xmlns="http://schemas.openxmlformats.org/spreadsheetml/2006/main">
  <c r="J35" i="2" l="1"/>
  <c r="J34" i="2"/>
  <c r="AY55" i="1"/>
  <c r="J33" i="2"/>
  <c r="AX55" i="1" s="1"/>
  <c r="BI600" i="2"/>
  <c r="BH600" i="2"/>
  <c r="BG600" i="2"/>
  <c r="BE600" i="2"/>
  <c r="T600" i="2"/>
  <c r="T599" i="2"/>
  <c r="R600" i="2"/>
  <c r="R599" i="2" s="1"/>
  <c r="P600" i="2"/>
  <c r="P599" i="2"/>
  <c r="P595" i="2" s="1"/>
  <c r="BI597" i="2"/>
  <c r="BH597" i="2"/>
  <c r="BG597" i="2"/>
  <c r="BE597" i="2"/>
  <c r="T597" i="2"/>
  <c r="T596" i="2" s="1"/>
  <c r="T595" i="2" s="1"/>
  <c r="R597" i="2"/>
  <c r="R596" i="2"/>
  <c r="R595" i="2" s="1"/>
  <c r="P597" i="2"/>
  <c r="P596" i="2"/>
  <c r="BI593" i="2"/>
  <c r="BH593" i="2"/>
  <c r="BG593" i="2"/>
  <c r="BE593" i="2"/>
  <c r="T593" i="2"/>
  <c r="R593" i="2"/>
  <c r="P593" i="2"/>
  <c r="BI591" i="2"/>
  <c r="BH591" i="2"/>
  <c r="BG591" i="2"/>
  <c r="BE591" i="2"/>
  <c r="T591" i="2"/>
  <c r="R591" i="2"/>
  <c r="P591" i="2"/>
  <c r="BI589" i="2"/>
  <c r="BH589" i="2"/>
  <c r="BG589" i="2"/>
  <c r="BE589" i="2"/>
  <c r="T589" i="2"/>
  <c r="R589" i="2"/>
  <c r="P589" i="2"/>
  <c r="BI587" i="2"/>
  <c r="BH587" i="2"/>
  <c r="BG587" i="2"/>
  <c r="BE587" i="2"/>
  <c r="T587" i="2"/>
  <c r="R587" i="2"/>
  <c r="P587" i="2"/>
  <c r="BI585" i="2"/>
  <c r="BH585" i="2"/>
  <c r="BG585" i="2"/>
  <c r="BE585" i="2"/>
  <c r="T585" i="2"/>
  <c r="R585" i="2"/>
  <c r="P585" i="2"/>
  <c r="BI583" i="2"/>
  <c r="BH583" i="2"/>
  <c r="BG583" i="2"/>
  <c r="BE583" i="2"/>
  <c r="T583" i="2"/>
  <c r="R583" i="2"/>
  <c r="P583" i="2"/>
  <c r="BI581" i="2"/>
  <c r="BH581" i="2"/>
  <c r="BG581" i="2"/>
  <c r="BE581" i="2"/>
  <c r="T581" i="2"/>
  <c r="R581" i="2"/>
  <c r="P581" i="2"/>
  <c r="BI578" i="2"/>
  <c r="BH578" i="2"/>
  <c r="BG578" i="2"/>
  <c r="BE578" i="2"/>
  <c r="T578" i="2"/>
  <c r="R578" i="2"/>
  <c r="P578" i="2"/>
  <c r="BI576" i="2"/>
  <c r="BH576" i="2"/>
  <c r="BG576" i="2"/>
  <c r="BE576" i="2"/>
  <c r="T576" i="2"/>
  <c r="R576" i="2"/>
  <c r="P576" i="2"/>
  <c r="BI574" i="2"/>
  <c r="BH574" i="2"/>
  <c r="BG574" i="2"/>
  <c r="BE574" i="2"/>
  <c r="T574" i="2"/>
  <c r="R574" i="2"/>
  <c r="P574" i="2"/>
  <c r="BI572" i="2"/>
  <c r="BH572" i="2"/>
  <c r="BG572" i="2"/>
  <c r="BE572" i="2"/>
  <c r="T572" i="2"/>
  <c r="R572" i="2"/>
  <c r="P572" i="2"/>
  <c r="BI569" i="2"/>
  <c r="BH569" i="2"/>
  <c r="BG569" i="2"/>
  <c r="BE569" i="2"/>
  <c r="T569" i="2"/>
  <c r="R569" i="2"/>
  <c r="P569" i="2"/>
  <c r="BI567" i="2"/>
  <c r="BH567" i="2"/>
  <c r="BG567" i="2"/>
  <c r="BE567" i="2"/>
  <c r="T567" i="2"/>
  <c r="R567" i="2"/>
  <c r="P567" i="2"/>
  <c r="BI565" i="2"/>
  <c r="BH565" i="2"/>
  <c r="BG565" i="2"/>
  <c r="BE565" i="2"/>
  <c r="T565" i="2"/>
  <c r="R565" i="2"/>
  <c r="P565" i="2"/>
  <c r="BI563" i="2"/>
  <c r="BH563" i="2"/>
  <c r="BG563" i="2"/>
  <c r="BE563" i="2"/>
  <c r="T563" i="2"/>
  <c r="R563" i="2"/>
  <c r="P563" i="2"/>
  <c r="BI561" i="2"/>
  <c r="BH561" i="2"/>
  <c r="BG561" i="2"/>
  <c r="BE561" i="2"/>
  <c r="T561" i="2"/>
  <c r="R561" i="2"/>
  <c r="P561" i="2"/>
  <c r="BI559" i="2"/>
  <c r="BH559" i="2"/>
  <c r="BG559" i="2"/>
  <c r="BE559" i="2"/>
  <c r="T559" i="2"/>
  <c r="R559" i="2"/>
  <c r="P559" i="2"/>
  <c r="BI556" i="2"/>
  <c r="BH556" i="2"/>
  <c r="BG556" i="2"/>
  <c r="BE556" i="2"/>
  <c r="T556" i="2"/>
  <c r="R556" i="2"/>
  <c r="P556" i="2"/>
  <c r="BI554" i="2"/>
  <c r="BH554" i="2"/>
  <c r="BG554" i="2"/>
  <c r="BE554" i="2"/>
  <c r="T554" i="2"/>
  <c r="R554" i="2"/>
  <c r="P554" i="2"/>
  <c r="BI552" i="2"/>
  <c r="BH552" i="2"/>
  <c r="BG552" i="2"/>
  <c r="BE552" i="2"/>
  <c r="T552" i="2"/>
  <c r="R552" i="2"/>
  <c r="P552" i="2"/>
  <c r="BI550" i="2"/>
  <c r="BH550" i="2"/>
  <c r="BG550" i="2"/>
  <c r="BE550" i="2"/>
  <c r="T550" i="2"/>
  <c r="R550" i="2"/>
  <c r="P550" i="2"/>
  <c r="BI548" i="2"/>
  <c r="BH548" i="2"/>
  <c r="BG548" i="2"/>
  <c r="BE548" i="2"/>
  <c r="T548" i="2"/>
  <c r="R548" i="2"/>
  <c r="P548" i="2"/>
  <c r="BI546" i="2"/>
  <c r="BH546" i="2"/>
  <c r="BG546" i="2"/>
  <c r="BE546" i="2"/>
  <c r="T546" i="2"/>
  <c r="R546" i="2"/>
  <c r="P546" i="2"/>
  <c r="BI542" i="2"/>
  <c r="BH542" i="2"/>
  <c r="BG542" i="2"/>
  <c r="BE542" i="2"/>
  <c r="T542" i="2"/>
  <c r="R542" i="2"/>
  <c r="P542" i="2"/>
  <c r="BI540" i="2"/>
  <c r="BH540" i="2"/>
  <c r="BG540" i="2"/>
  <c r="BE540" i="2"/>
  <c r="T540" i="2"/>
  <c r="R540" i="2"/>
  <c r="P540" i="2"/>
  <c r="BI538" i="2"/>
  <c r="BH538" i="2"/>
  <c r="BG538" i="2"/>
  <c r="BE538" i="2"/>
  <c r="T538" i="2"/>
  <c r="R538" i="2"/>
  <c r="P538" i="2"/>
  <c r="BI536" i="2"/>
  <c r="BH536" i="2"/>
  <c r="BG536" i="2"/>
  <c r="BE536" i="2"/>
  <c r="T536" i="2"/>
  <c r="R536" i="2"/>
  <c r="P536" i="2"/>
  <c r="BI534" i="2"/>
  <c r="BH534" i="2"/>
  <c r="BG534" i="2"/>
  <c r="BE534" i="2"/>
  <c r="T534" i="2"/>
  <c r="R534" i="2"/>
  <c r="P534" i="2"/>
  <c r="BI532" i="2"/>
  <c r="BH532" i="2"/>
  <c r="BG532" i="2"/>
  <c r="BE532" i="2"/>
  <c r="T532" i="2"/>
  <c r="R532" i="2"/>
  <c r="P532" i="2"/>
  <c r="BI519" i="2"/>
  <c r="BH519" i="2"/>
  <c r="BG519" i="2"/>
  <c r="BE519" i="2"/>
  <c r="T519" i="2"/>
  <c r="R519" i="2"/>
  <c r="P519" i="2"/>
  <c r="BI518" i="2"/>
  <c r="BH518" i="2"/>
  <c r="BG518" i="2"/>
  <c r="BE518" i="2"/>
  <c r="T518" i="2"/>
  <c r="R518" i="2"/>
  <c r="P518" i="2"/>
  <c r="BI516" i="2"/>
  <c r="BH516" i="2"/>
  <c r="BG516" i="2"/>
  <c r="BE516" i="2"/>
  <c r="T516" i="2"/>
  <c r="R516" i="2"/>
  <c r="P516" i="2"/>
  <c r="BI513" i="2"/>
  <c r="BH513" i="2"/>
  <c r="BG513" i="2"/>
  <c r="BE513" i="2"/>
  <c r="T513" i="2"/>
  <c r="R513" i="2"/>
  <c r="P513" i="2"/>
  <c r="BI511" i="2"/>
  <c r="BH511" i="2"/>
  <c r="BG511" i="2"/>
  <c r="BE511" i="2"/>
  <c r="T511" i="2"/>
  <c r="R511" i="2"/>
  <c r="P511" i="2"/>
  <c r="BI509" i="2"/>
  <c r="BH509" i="2"/>
  <c r="BG509" i="2"/>
  <c r="BE509" i="2"/>
  <c r="T509" i="2"/>
  <c r="R509" i="2"/>
  <c r="P509" i="2"/>
  <c r="BI508" i="2"/>
  <c r="BH508" i="2"/>
  <c r="BG508" i="2"/>
  <c r="BE508" i="2"/>
  <c r="T508" i="2"/>
  <c r="R508" i="2"/>
  <c r="P508" i="2"/>
  <c r="BI506" i="2"/>
  <c r="BH506" i="2"/>
  <c r="BG506" i="2"/>
  <c r="BE506" i="2"/>
  <c r="T506" i="2"/>
  <c r="R506" i="2"/>
  <c r="P506" i="2"/>
  <c r="BI505" i="2"/>
  <c r="BH505" i="2"/>
  <c r="BG505" i="2"/>
  <c r="BE505" i="2"/>
  <c r="T505" i="2"/>
  <c r="R505" i="2"/>
  <c r="P505" i="2"/>
  <c r="BI504" i="2"/>
  <c r="BH504" i="2"/>
  <c r="BG504" i="2"/>
  <c r="BE504" i="2"/>
  <c r="T504" i="2"/>
  <c r="R504" i="2"/>
  <c r="P504" i="2"/>
  <c r="BI502" i="2"/>
  <c r="BH502" i="2"/>
  <c r="BG502" i="2"/>
  <c r="BE502" i="2"/>
  <c r="T502" i="2"/>
  <c r="R502" i="2"/>
  <c r="P502" i="2"/>
  <c r="BI496" i="2"/>
  <c r="BH496" i="2"/>
  <c r="BG496" i="2"/>
  <c r="BE496" i="2"/>
  <c r="T496" i="2"/>
  <c r="R496" i="2"/>
  <c r="P496" i="2"/>
  <c r="BI495" i="2"/>
  <c r="BH495" i="2"/>
  <c r="BG495" i="2"/>
  <c r="BE495" i="2"/>
  <c r="T495" i="2"/>
  <c r="R495" i="2"/>
  <c r="P495" i="2"/>
  <c r="BI493" i="2"/>
  <c r="BH493" i="2"/>
  <c r="BG493" i="2"/>
  <c r="BE493" i="2"/>
  <c r="T493" i="2"/>
  <c r="R493" i="2"/>
  <c r="P493" i="2"/>
  <c r="BI492" i="2"/>
  <c r="BH492" i="2"/>
  <c r="BG492" i="2"/>
  <c r="BE492" i="2"/>
  <c r="T492" i="2"/>
  <c r="R492" i="2"/>
  <c r="P492" i="2"/>
  <c r="BI485" i="2"/>
  <c r="BH485" i="2"/>
  <c r="BG485" i="2"/>
  <c r="BE485" i="2"/>
  <c r="T485" i="2"/>
  <c r="R485" i="2"/>
  <c r="P485" i="2"/>
  <c r="BI477" i="2"/>
  <c r="BH477" i="2"/>
  <c r="BG477" i="2"/>
  <c r="BE477" i="2"/>
  <c r="T477" i="2"/>
  <c r="R477" i="2"/>
  <c r="P477" i="2"/>
  <c r="BI474" i="2"/>
  <c r="BH474" i="2"/>
  <c r="BG474" i="2"/>
  <c r="BE474" i="2"/>
  <c r="T474" i="2"/>
  <c r="R474" i="2"/>
  <c r="P474" i="2"/>
  <c r="BI472" i="2"/>
  <c r="BH472" i="2"/>
  <c r="BG472" i="2"/>
  <c r="BE472" i="2"/>
  <c r="T472" i="2"/>
  <c r="R472" i="2"/>
  <c r="P472" i="2"/>
  <c r="BI471" i="2"/>
  <c r="BH471" i="2"/>
  <c r="BG471" i="2"/>
  <c r="BE471" i="2"/>
  <c r="T471" i="2"/>
  <c r="R471" i="2"/>
  <c r="P471" i="2"/>
  <c r="BI470" i="2"/>
  <c r="BH470" i="2"/>
  <c r="BG470" i="2"/>
  <c r="BE470" i="2"/>
  <c r="T470" i="2"/>
  <c r="R470" i="2"/>
  <c r="P470" i="2"/>
  <c r="BI468" i="2"/>
  <c r="BH468" i="2"/>
  <c r="BG468" i="2"/>
  <c r="BE468" i="2"/>
  <c r="T468" i="2"/>
  <c r="R468" i="2"/>
  <c r="P468" i="2"/>
  <c r="BI467" i="2"/>
  <c r="BH467" i="2"/>
  <c r="BG467" i="2"/>
  <c r="BE467" i="2"/>
  <c r="T467" i="2"/>
  <c r="R467" i="2"/>
  <c r="P467" i="2"/>
  <c r="BI465" i="2"/>
  <c r="BH465" i="2"/>
  <c r="BG465" i="2"/>
  <c r="BE465" i="2"/>
  <c r="T465" i="2"/>
  <c r="R465" i="2"/>
  <c r="P465" i="2"/>
  <c r="BI464" i="2"/>
  <c r="BH464" i="2"/>
  <c r="BG464" i="2"/>
  <c r="BE464" i="2"/>
  <c r="T464" i="2"/>
  <c r="R464" i="2"/>
  <c r="P464" i="2"/>
  <c r="BI462" i="2"/>
  <c r="BH462" i="2"/>
  <c r="BG462" i="2"/>
  <c r="BE462" i="2"/>
  <c r="T462" i="2"/>
  <c r="R462" i="2"/>
  <c r="P462" i="2"/>
  <c r="BI461" i="2"/>
  <c r="BH461" i="2"/>
  <c r="BG461" i="2"/>
  <c r="BE461" i="2"/>
  <c r="T461" i="2"/>
  <c r="R461" i="2"/>
  <c r="P461" i="2"/>
  <c r="BI459" i="2"/>
  <c r="BH459" i="2"/>
  <c r="BG459" i="2"/>
  <c r="BE459" i="2"/>
  <c r="T459" i="2"/>
  <c r="R459" i="2"/>
  <c r="P459" i="2"/>
  <c r="BI456" i="2"/>
  <c r="BH456" i="2"/>
  <c r="BG456" i="2"/>
  <c r="BE456" i="2"/>
  <c r="T456" i="2"/>
  <c r="R456" i="2"/>
  <c r="P456" i="2"/>
  <c r="BI454" i="2"/>
  <c r="BH454" i="2"/>
  <c r="BG454" i="2"/>
  <c r="BE454" i="2"/>
  <c r="T454" i="2"/>
  <c r="R454" i="2"/>
  <c r="P454" i="2"/>
  <c r="BI452" i="2"/>
  <c r="BH452" i="2"/>
  <c r="BG452" i="2"/>
  <c r="BE452" i="2"/>
  <c r="T452" i="2"/>
  <c r="R452" i="2"/>
  <c r="P452" i="2"/>
  <c r="BI450" i="2"/>
  <c r="BH450" i="2"/>
  <c r="BG450" i="2"/>
  <c r="BE450" i="2"/>
  <c r="T450" i="2"/>
  <c r="R450" i="2"/>
  <c r="P450" i="2"/>
  <c r="BI448" i="2"/>
  <c r="BH448" i="2"/>
  <c r="BG448" i="2"/>
  <c r="BE448" i="2"/>
  <c r="T448" i="2"/>
  <c r="R448" i="2"/>
  <c r="P448" i="2"/>
  <c r="BI446" i="2"/>
  <c r="BH446" i="2"/>
  <c r="BG446" i="2"/>
  <c r="BE446" i="2"/>
  <c r="T446" i="2"/>
  <c r="R446" i="2"/>
  <c r="P446" i="2"/>
  <c r="BI444" i="2"/>
  <c r="BH444" i="2"/>
  <c r="BG444" i="2"/>
  <c r="BE444" i="2"/>
  <c r="T444" i="2"/>
  <c r="R444" i="2"/>
  <c r="P444" i="2"/>
  <c r="BI442" i="2"/>
  <c r="BH442" i="2"/>
  <c r="BG442" i="2"/>
  <c r="BE442" i="2"/>
  <c r="T442" i="2"/>
  <c r="R442" i="2"/>
  <c r="P442" i="2"/>
  <c r="BI440" i="2"/>
  <c r="BH440" i="2"/>
  <c r="BG440" i="2"/>
  <c r="BE440" i="2"/>
  <c r="T440" i="2"/>
  <c r="R440" i="2"/>
  <c r="P440" i="2"/>
  <c r="BI438" i="2"/>
  <c r="BH438" i="2"/>
  <c r="BG438" i="2"/>
  <c r="BE438" i="2"/>
  <c r="T438" i="2"/>
  <c r="R438" i="2"/>
  <c r="P438" i="2"/>
  <c r="BI435" i="2"/>
  <c r="BH435" i="2"/>
  <c r="BG435" i="2"/>
  <c r="BE435" i="2"/>
  <c r="T435" i="2"/>
  <c r="R435" i="2"/>
  <c r="P435" i="2"/>
  <c r="BI433" i="2"/>
  <c r="BH433" i="2"/>
  <c r="BG433" i="2"/>
  <c r="BE433" i="2"/>
  <c r="T433" i="2"/>
  <c r="R433" i="2"/>
  <c r="P433" i="2"/>
  <c r="BI431" i="2"/>
  <c r="BH431" i="2"/>
  <c r="BG431" i="2"/>
  <c r="BE431" i="2"/>
  <c r="T431" i="2"/>
  <c r="R431" i="2"/>
  <c r="P431" i="2"/>
  <c r="BI430" i="2"/>
  <c r="BH430" i="2"/>
  <c r="BG430" i="2"/>
  <c r="BE430" i="2"/>
  <c r="T430" i="2"/>
  <c r="R430" i="2"/>
  <c r="P430" i="2"/>
  <c r="BI429" i="2"/>
  <c r="BH429" i="2"/>
  <c r="BG429" i="2"/>
  <c r="BE429" i="2"/>
  <c r="T429" i="2"/>
  <c r="R429" i="2"/>
  <c r="P429" i="2"/>
  <c r="BI426" i="2"/>
  <c r="BH426" i="2"/>
  <c r="BG426" i="2"/>
  <c r="BE426" i="2"/>
  <c r="T426" i="2"/>
  <c r="R426" i="2"/>
  <c r="P426" i="2"/>
  <c r="BI424" i="2"/>
  <c r="BH424" i="2"/>
  <c r="BG424" i="2"/>
  <c r="BE424" i="2"/>
  <c r="T424" i="2"/>
  <c r="R424" i="2"/>
  <c r="P424" i="2"/>
  <c r="BI417" i="2"/>
  <c r="BH417" i="2"/>
  <c r="BG417" i="2"/>
  <c r="BE417" i="2"/>
  <c r="T417" i="2"/>
  <c r="R417" i="2"/>
  <c r="P417" i="2"/>
  <c r="BI415" i="2"/>
  <c r="BH415" i="2"/>
  <c r="BG415" i="2"/>
  <c r="BE415" i="2"/>
  <c r="T415" i="2"/>
  <c r="R415" i="2"/>
  <c r="P415" i="2"/>
  <c r="BI409" i="2"/>
  <c r="BH409" i="2"/>
  <c r="BG409" i="2"/>
  <c r="BE409" i="2"/>
  <c r="T409" i="2"/>
  <c r="R409" i="2"/>
  <c r="P409" i="2"/>
  <c r="BI406" i="2"/>
  <c r="BH406" i="2"/>
  <c r="BG406" i="2"/>
  <c r="BE406" i="2"/>
  <c r="T406" i="2"/>
  <c r="R406" i="2"/>
  <c r="P406" i="2"/>
  <c r="BI405" i="2"/>
  <c r="BH405" i="2"/>
  <c r="BG405" i="2"/>
  <c r="BE405" i="2"/>
  <c r="T405" i="2"/>
  <c r="R405" i="2"/>
  <c r="P405" i="2"/>
  <c r="BI403" i="2"/>
  <c r="BH403" i="2"/>
  <c r="BG403" i="2"/>
  <c r="BE403" i="2"/>
  <c r="T403" i="2"/>
  <c r="R403" i="2"/>
  <c r="P403" i="2"/>
  <c r="BI400" i="2"/>
  <c r="BH400" i="2"/>
  <c r="BG400" i="2"/>
  <c r="BE400" i="2"/>
  <c r="T400" i="2"/>
  <c r="R400" i="2"/>
  <c r="P400" i="2"/>
  <c r="BI399" i="2"/>
  <c r="BH399" i="2"/>
  <c r="BG399" i="2"/>
  <c r="BE399" i="2"/>
  <c r="T399" i="2"/>
  <c r="R399" i="2"/>
  <c r="P399" i="2"/>
  <c r="BI398" i="2"/>
  <c r="BH398" i="2"/>
  <c r="BG398" i="2"/>
  <c r="BE398" i="2"/>
  <c r="T398" i="2"/>
  <c r="R398" i="2"/>
  <c r="P398" i="2"/>
  <c r="BI396" i="2"/>
  <c r="BH396" i="2"/>
  <c r="BG396" i="2"/>
  <c r="BE396" i="2"/>
  <c r="T396" i="2"/>
  <c r="R396" i="2"/>
  <c r="P396" i="2"/>
  <c r="BI394" i="2"/>
  <c r="BH394" i="2"/>
  <c r="BG394" i="2"/>
  <c r="BE394" i="2"/>
  <c r="T394" i="2"/>
  <c r="R394" i="2"/>
  <c r="P394" i="2"/>
  <c r="BI393" i="2"/>
  <c r="BH393" i="2"/>
  <c r="BG393" i="2"/>
  <c r="BE393" i="2"/>
  <c r="T393" i="2"/>
  <c r="R393" i="2"/>
  <c r="P393" i="2"/>
  <c r="BI392" i="2"/>
  <c r="BH392" i="2"/>
  <c r="BG392" i="2"/>
  <c r="BE392" i="2"/>
  <c r="T392" i="2"/>
  <c r="R392" i="2"/>
  <c r="P392" i="2"/>
  <c r="BI391" i="2"/>
  <c r="BH391" i="2"/>
  <c r="BG391" i="2"/>
  <c r="BE391" i="2"/>
  <c r="T391" i="2"/>
  <c r="R391" i="2"/>
  <c r="P391" i="2"/>
  <c r="BI390" i="2"/>
  <c r="BH390" i="2"/>
  <c r="BG390" i="2"/>
  <c r="BE390" i="2"/>
  <c r="T390" i="2"/>
  <c r="R390" i="2"/>
  <c r="P390" i="2"/>
  <c r="BI389" i="2"/>
  <c r="BH389" i="2"/>
  <c r="BG389" i="2"/>
  <c r="BE389" i="2"/>
  <c r="T389" i="2"/>
  <c r="R389" i="2"/>
  <c r="P389" i="2"/>
  <c r="BI387" i="2"/>
  <c r="BH387" i="2"/>
  <c r="BG387" i="2"/>
  <c r="BE387" i="2"/>
  <c r="T387" i="2"/>
  <c r="R387" i="2"/>
  <c r="P387" i="2"/>
  <c r="BI386" i="2"/>
  <c r="BH386" i="2"/>
  <c r="BG386" i="2"/>
  <c r="BE386" i="2"/>
  <c r="T386" i="2"/>
  <c r="R386" i="2"/>
  <c r="P386" i="2"/>
  <c r="BI385" i="2"/>
  <c r="BH385" i="2"/>
  <c r="BG385" i="2"/>
  <c r="BE385" i="2"/>
  <c r="T385" i="2"/>
  <c r="R385" i="2"/>
  <c r="P385" i="2"/>
  <c r="BI384" i="2"/>
  <c r="BH384" i="2"/>
  <c r="BG384" i="2"/>
  <c r="BE384" i="2"/>
  <c r="T384" i="2"/>
  <c r="R384" i="2"/>
  <c r="P384" i="2"/>
  <c r="BI382" i="2"/>
  <c r="BH382" i="2"/>
  <c r="BG382" i="2"/>
  <c r="BE382" i="2"/>
  <c r="T382" i="2"/>
  <c r="R382" i="2"/>
  <c r="P382" i="2"/>
  <c r="BI381" i="2"/>
  <c r="BH381" i="2"/>
  <c r="BG381" i="2"/>
  <c r="BE381" i="2"/>
  <c r="T381" i="2"/>
  <c r="R381" i="2"/>
  <c r="P381" i="2"/>
  <c r="BI379" i="2"/>
  <c r="BH379" i="2"/>
  <c r="BG379" i="2"/>
  <c r="BE379" i="2"/>
  <c r="T379" i="2"/>
  <c r="R379" i="2"/>
  <c r="P379" i="2"/>
  <c r="BI378" i="2"/>
  <c r="BH378" i="2"/>
  <c r="BG378" i="2"/>
  <c r="BE378" i="2"/>
  <c r="T378" i="2"/>
  <c r="R378" i="2"/>
  <c r="P378" i="2"/>
  <c r="BI376" i="2"/>
  <c r="BH376" i="2"/>
  <c r="BG376" i="2"/>
  <c r="BE376" i="2"/>
  <c r="T376" i="2"/>
  <c r="R376" i="2"/>
  <c r="P376" i="2"/>
  <c r="BI375" i="2"/>
  <c r="BH375" i="2"/>
  <c r="BG375" i="2"/>
  <c r="BE375" i="2"/>
  <c r="T375" i="2"/>
  <c r="R375" i="2"/>
  <c r="P375" i="2"/>
  <c r="BI373" i="2"/>
  <c r="BH373" i="2"/>
  <c r="BG373" i="2"/>
  <c r="BE373" i="2"/>
  <c r="T373" i="2"/>
  <c r="R373" i="2"/>
  <c r="P373" i="2"/>
  <c r="BI371" i="2"/>
  <c r="BH371" i="2"/>
  <c r="BG371" i="2"/>
  <c r="BE371" i="2"/>
  <c r="T371" i="2"/>
  <c r="R371" i="2"/>
  <c r="P371" i="2"/>
  <c r="BI369" i="2"/>
  <c r="BH369" i="2"/>
  <c r="BG369" i="2"/>
  <c r="BE369" i="2"/>
  <c r="T369" i="2"/>
  <c r="R369" i="2"/>
  <c r="P369" i="2"/>
  <c r="BI367" i="2"/>
  <c r="BH367" i="2"/>
  <c r="BG367" i="2"/>
  <c r="BE367" i="2"/>
  <c r="T367" i="2"/>
  <c r="R367" i="2"/>
  <c r="P367" i="2"/>
  <c r="BI366" i="2"/>
  <c r="BH366" i="2"/>
  <c r="BG366" i="2"/>
  <c r="BE366" i="2"/>
  <c r="T366" i="2"/>
  <c r="R366" i="2"/>
  <c r="P366" i="2"/>
  <c r="BI365" i="2"/>
  <c r="BH365" i="2"/>
  <c r="BG365" i="2"/>
  <c r="BE365" i="2"/>
  <c r="T365" i="2"/>
  <c r="R365" i="2"/>
  <c r="P365" i="2"/>
  <c r="BI362" i="2"/>
  <c r="BH362" i="2"/>
  <c r="BG362" i="2"/>
  <c r="BE362" i="2"/>
  <c r="T362" i="2"/>
  <c r="R362" i="2"/>
  <c r="P362" i="2"/>
  <c r="BI361" i="2"/>
  <c r="BH361" i="2"/>
  <c r="BG361" i="2"/>
  <c r="BE361" i="2"/>
  <c r="T361" i="2"/>
  <c r="R361" i="2"/>
  <c r="P361" i="2"/>
  <c r="BI360" i="2"/>
  <c r="BH360" i="2"/>
  <c r="BG360" i="2"/>
  <c r="BE360" i="2"/>
  <c r="T360" i="2"/>
  <c r="R360" i="2"/>
  <c r="P360" i="2"/>
  <c r="BI357" i="2"/>
  <c r="BH357" i="2"/>
  <c r="BG357" i="2"/>
  <c r="BE357" i="2"/>
  <c r="T357" i="2"/>
  <c r="R357" i="2"/>
  <c r="P357" i="2"/>
  <c r="BI356" i="2"/>
  <c r="BH356" i="2"/>
  <c r="BG356" i="2"/>
  <c r="BE356" i="2"/>
  <c r="T356" i="2"/>
  <c r="R356" i="2"/>
  <c r="P356" i="2"/>
  <c r="BI355" i="2"/>
  <c r="BH355" i="2"/>
  <c r="BG355" i="2"/>
  <c r="BE355" i="2"/>
  <c r="T355" i="2"/>
  <c r="R355" i="2"/>
  <c r="P355" i="2"/>
  <c r="BI353" i="2"/>
  <c r="BH353" i="2"/>
  <c r="BG353" i="2"/>
  <c r="BE353" i="2"/>
  <c r="T353" i="2"/>
  <c r="R353" i="2"/>
  <c r="P353" i="2"/>
  <c r="BI351" i="2"/>
  <c r="BH351" i="2"/>
  <c r="BG351" i="2"/>
  <c r="BE351" i="2"/>
  <c r="T351" i="2"/>
  <c r="R351" i="2"/>
  <c r="P351" i="2"/>
  <c r="BI350" i="2"/>
  <c r="BH350" i="2"/>
  <c r="BG350" i="2"/>
  <c r="BE350" i="2"/>
  <c r="T350" i="2"/>
  <c r="R350" i="2"/>
  <c r="P350" i="2"/>
  <c r="BI349" i="2"/>
  <c r="BH349" i="2"/>
  <c r="BG349" i="2"/>
  <c r="BE349" i="2"/>
  <c r="T349" i="2"/>
  <c r="R349" i="2"/>
  <c r="P349" i="2"/>
  <c r="BI347" i="2"/>
  <c r="BH347" i="2"/>
  <c r="BG347" i="2"/>
  <c r="BE347" i="2"/>
  <c r="T347" i="2"/>
  <c r="R347" i="2"/>
  <c r="P347" i="2"/>
  <c r="BI345" i="2"/>
  <c r="BH345" i="2"/>
  <c r="BG345" i="2"/>
  <c r="BE345" i="2"/>
  <c r="T345" i="2"/>
  <c r="R345" i="2"/>
  <c r="P345" i="2"/>
  <c r="BI342" i="2"/>
  <c r="BH342" i="2"/>
  <c r="BG342" i="2"/>
  <c r="BE342" i="2"/>
  <c r="T342" i="2"/>
  <c r="R342" i="2"/>
  <c r="P342" i="2"/>
  <c r="BI341" i="2"/>
  <c r="BH341" i="2"/>
  <c r="BG341" i="2"/>
  <c r="BE341" i="2"/>
  <c r="T341" i="2"/>
  <c r="R341" i="2"/>
  <c r="P341" i="2"/>
  <c r="BI340" i="2"/>
  <c r="BH340" i="2"/>
  <c r="BG340" i="2"/>
  <c r="BE340" i="2"/>
  <c r="T340" i="2"/>
  <c r="R340" i="2"/>
  <c r="P340" i="2"/>
  <c r="BI339" i="2"/>
  <c r="BH339" i="2"/>
  <c r="BG339" i="2"/>
  <c r="BE339" i="2"/>
  <c r="T339" i="2"/>
  <c r="R339" i="2"/>
  <c r="P339" i="2"/>
  <c r="BI338" i="2"/>
  <c r="BH338" i="2"/>
  <c r="BG338" i="2"/>
  <c r="BE338" i="2"/>
  <c r="T338" i="2"/>
  <c r="R338" i="2"/>
  <c r="P338" i="2"/>
  <c r="BI337" i="2"/>
  <c r="BH337" i="2"/>
  <c r="BG337" i="2"/>
  <c r="BE337" i="2"/>
  <c r="T337" i="2"/>
  <c r="R337" i="2"/>
  <c r="P337" i="2"/>
  <c r="BI336" i="2"/>
  <c r="BH336" i="2"/>
  <c r="BG336" i="2"/>
  <c r="BE336" i="2"/>
  <c r="T336" i="2"/>
  <c r="R336" i="2"/>
  <c r="P336" i="2"/>
  <c r="BI334" i="2"/>
  <c r="BH334" i="2"/>
  <c r="BG334" i="2"/>
  <c r="BE334" i="2"/>
  <c r="T334" i="2"/>
  <c r="R334" i="2"/>
  <c r="P334" i="2"/>
  <c r="BI332" i="2"/>
  <c r="BH332" i="2"/>
  <c r="BG332" i="2"/>
  <c r="BE332" i="2"/>
  <c r="T332" i="2"/>
  <c r="R332" i="2"/>
  <c r="P332" i="2"/>
  <c r="BI330" i="2"/>
  <c r="BH330" i="2"/>
  <c r="BG330" i="2"/>
  <c r="BE330" i="2"/>
  <c r="T330" i="2"/>
  <c r="R330" i="2"/>
  <c r="P330" i="2"/>
  <c r="BI328" i="2"/>
  <c r="BH328" i="2"/>
  <c r="BG328" i="2"/>
  <c r="BE328" i="2"/>
  <c r="T328" i="2"/>
  <c r="R328" i="2"/>
  <c r="P328" i="2"/>
  <c r="BI326" i="2"/>
  <c r="BH326" i="2"/>
  <c r="BG326" i="2"/>
  <c r="BE326" i="2"/>
  <c r="T326" i="2"/>
  <c r="R326" i="2"/>
  <c r="P326" i="2"/>
  <c r="BI324" i="2"/>
  <c r="BH324" i="2"/>
  <c r="BG324" i="2"/>
  <c r="BE324" i="2"/>
  <c r="T324" i="2"/>
  <c r="R324" i="2"/>
  <c r="P324" i="2"/>
  <c r="BI321" i="2"/>
  <c r="BH321" i="2"/>
  <c r="BG321" i="2"/>
  <c r="BE321" i="2"/>
  <c r="T321" i="2"/>
  <c r="R321" i="2"/>
  <c r="P321" i="2"/>
  <c r="BI319" i="2"/>
  <c r="BH319" i="2"/>
  <c r="BG319" i="2"/>
  <c r="BE319" i="2"/>
  <c r="T319" i="2"/>
  <c r="R319" i="2"/>
  <c r="P319" i="2"/>
  <c r="BI316" i="2"/>
  <c r="BH316" i="2"/>
  <c r="BG316" i="2"/>
  <c r="BE316" i="2"/>
  <c r="T316" i="2"/>
  <c r="R316" i="2"/>
  <c r="P316" i="2"/>
  <c r="BI315" i="2"/>
  <c r="BH315" i="2"/>
  <c r="BG315" i="2"/>
  <c r="BE315" i="2"/>
  <c r="T315" i="2"/>
  <c r="R315" i="2"/>
  <c r="P315" i="2"/>
  <c r="BI313" i="2"/>
  <c r="BH313" i="2"/>
  <c r="BG313" i="2"/>
  <c r="BE313" i="2"/>
  <c r="T313" i="2"/>
  <c r="R313" i="2"/>
  <c r="P313" i="2"/>
  <c r="BI312" i="2"/>
  <c r="BH312" i="2"/>
  <c r="BG312" i="2"/>
  <c r="BE312" i="2"/>
  <c r="T312" i="2"/>
  <c r="R312" i="2"/>
  <c r="P312" i="2"/>
  <c r="BI311" i="2"/>
  <c r="BH311" i="2"/>
  <c r="BG311" i="2"/>
  <c r="BE311" i="2"/>
  <c r="T311" i="2"/>
  <c r="R311" i="2"/>
  <c r="P311" i="2"/>
  <c r="BI308" i="2"/>
  <c r="BH308" i="2"/>
  <c r="BG308" i="2"/>
  <c r="BE308" i="2"/>
  <c r="T308" i="2"/>
  <c r="R308" i="2"/>
  <c r="P308" i="2"/>
  <c r="BI306" i="2"/>
  <c r="BH306" i="2"/>
  <c r="BG306" i="2"/>
  <c r="BE306" i="2"/>
  <c r="T306" i="2"/>
  <c r="R306" i="2"/>
  <c r="P306" i="2"/>
  <c r="BI304" i="2"/>
  <c r="BH304" i="2"/>
  <c r="BG304" i="2"/>
  <c r="BE304" i="2"/>
  <c r="T304" i="2"/>
  <c r="R304" i="2"/>
  <c r="P304" i="2"/>
  <c r="BI302" i="2"/>
  <c r="BH302" i="2"/>
  <c r="BG302" i="2"/>
  <c r="BE302" i="2"/>
  <c r="T302" i="2"/>
  <c r="R302" i="2"/>
  <c r="P302" i="2"/>
  <c r="BI300" i="2"/>
  <c r="BH300" i="2"/>
  <c r="BG300" i="2"/>
  <c r="BE300" i="2"/>
  <c r="T300" i="2"/>
  <c r="R300" i="2"/>
  <c r="P300" i="2"/>
  <c r="BI299" i="2"/>
  <c r="BH299" i="2"/>
  <c r="BG299" i="2"/>
  <c r="BE299" i="2"/>
  <c r="T299" i="2"/>
  <c r="R299" i="2"/>
  <c r="P299" i="2"/>
  <c r="BI296" i="2"/>
  <c r="BH296" i="2"/>
  <c r="BG296" i="2"/>
  <c r="BE296" i="2"/>
  <c r="T296" i="2"/>
  <c r="R296" i="2"/>
  <c r="P296" i="2"/>
  <c r="BI295" i="2"/>
  <c r="BH295" i="2"/>
  <c r="BG295" i="2"/>
  <c r="BE295" i="2"/>
  <c r="T295" i="2"/>
  <c r="R295" i="2"/>
  <c r="P295" i="2"/>
  <c r="BI293" i="2"/>
  <c r="BH293" i="2"/>
  <c r="BG293" i="2"/>
  <c r="BE293" i="2"/>
  <c r="T293" i="2"/>
  <c r="R293" i="2"/>
  <c r="P293" i="2"/>
  <c r="BI291" i="2"/>
  <c r="BH291" i="2"/>
  <c r="BG291" i="2"/>
  <c r="BE291" i="2"/>
  <c r="T291" i="2"/>
  <c r="R291" i="2"/>
  <c r="P291" i="2"/>
  <c r="BI288" i="2"/>
  <c r="BH288" i="2"/>
  <c r="BG288" i="2"/>
  <c r="BE288" i="2"/>
  <c r="T288" i="2"/>
  <c r="R288" i="2"/>
  <c r="P288" i="2"/>
  <c r="BI286" i="2"/>
  <c r="BH286" i="2"/>
  <c r="BG286" i="2"/>
  <c r="BE286" i="2"/>
  <c r="T286" i="2"/>
  <c r="R286" i="2"/>
  <c r="P286" i="2"/>
  <c r="BI285" i="2"/>
  <c r="BH285" i="2"/>
  <c r="BG285" i="2"/>
  <c r="BE285" i="2"/>
  <c r="T285" i="2"/>
  <c r="R285" i="2"/>
  <c r="P285" i="2"/>
  <c r="BI284" i="2"/>
  <c r="BH284" i="2"/>
  <c r="BG284" i="2"/>
  <c r="BE284" i="2"/>
  <c r="T284" i="2"/>
  <c r="R284" i="2"/>
  <c r="P284" i="2"/>
  <c r="BI283" i="2"/>
  <c r="BH283" i="2"/>
  <c r="BG283" i="2"/>
  <c r="BE283" i="2"/>
  <c r="T283" i="2"/>
  <c r="R283" i="2"/>
  <c r="P283" i="2"/>
  <c r="BI281" i="2"/>
  <c r="BH281" i="2"/>
  <c r="BG281" i="2"/>
  <c r="BE281" i="2"/>
  <c r="T281" i="2"/>
  <c r="R281" i="2"/>
  <c r="P281" i="2"/>
  <c r="BI280" i="2"/>
  <c r="BH280" i="2"/>
  <c r="BG280" i="2"/>
  <c r="BE280" i="2"/>
  <c r="T280" i="2"/>
  <c r="R280" i="2"/>
  <c r="P280" i="2"/>
  <c r="BI278" i="2"/>
  <c r="BH278" i="2"/>
  <c r="BG278" i="2"/>
  <c r="BE278" i="2"/>
  <c r="T278" i="2"/>
  <c r="R278" i="2"/>
  <c r="P278" i="2"/>
  <c r="BI277" i="2"/>
  <c r="BH277" i="2"/>
  <c r="BG277" i="2"/>
  <c r="BE277" i="2"/>
  <c r="T277" i="2"/>
  <c r="R277" i="2"/>
  <c r="P277" i="2"/>
  <c r="BI275" i="2"/>
  <c r="BH275" i="2"/>
  <c r="BG275" i="2"/>
  <c r="BE275" i="2"/>
  <c r="T275" i="2"/>
  <c r="R275" i="2"/>
  <c r="P275" i="2"/>
  <c r="BI274" i="2"/>
  <c r="BH274" i="2"/>
  <c r="BG274" i="2"/>
  <c r="BE274" i="2"/>
  <c r="T274" i="2"/>
  <c r="R274" i="2"/>
  <c r="P274" i="2"/>
  <c r="BI272" i="2"/>
  <c r="BH272" i="2"/>
  <c r="BG272" i="2"/>
  <c r="BE272" i="2"/>
  <c r="T272" i="2"/>
  <c r="R272" i="2"/>
  <c r="P272" i="2"/>
  <c r="BI270" i="2"/>
  <c r="BH270" i="2"/>
  <c r="BG270" i="2"/>
  <c r="BE270" i="2"/>
  <c r="T270" i="2"/>
  <c r="R270" i="2"/>
  <c r="P270" i="2"/>
  <c r="BI269" i="2"/>
  <c r="BH269" i="2"/>
  <c r="BG269" i="2"/>
  <c r="BE269" i="2"/>
  <c r="T269" i="2"/>
  <c r="R269" i="2"/>
  <c r="P269" i="2"/>
  <c r="BI268" i="2"/>
  <c r="BH268" i="2"/>
  <c r="BG268" i="2"/>
  <c r="BE268" i="2"/>
  <c r="T268" i="2"/>
  <c r="R268" i="2"/>
  <c r="P268" i="2"/>
  <c r="BI267" i="2"/>
  <c r="BH267" i="2"/>
  <c r="BG267" i="2"/>
  <c r="BE267" i="2"/>
  <c r="T267" i="2"/>
  <c r="R267" i="2"/>
  <c r="P267" i="2"/>
  <c r="BI266" i="2"/>
  <c r="BH266" i="2"/>
  <c r="BG266" i="2"/>
  <c r="BE266" i="2"/>
  <c r="T266" i="2"/>
  <c r="R266" i="2"/>
  <c r="P266" i="2"/>
  <c r="BI264" i="2"/>
  <c r="BH264" i="2"/>
  <c r="BG264" i="2"/>
  <c r="BE264" i="2"/>
  <c r="T264" i="2"/>
  <c r="R264" i="2"/>
  <c r="P264" i="2"/>
  <c r="BI262" i="2"/>
  <c r="BH262" i="2"/>
  <c r="BG262" i="2"/>
  <c r="BE262" i="2"/>
  <c r="T262" i="2"/>
  <c r="R262" i="2"/>
  <c r="P262" i="2"/>
  <c r="BI260" i="2"/>
  <c r="BH260" i="2"/>
  <c r="BG260" i="2"/>
  <c r="BE260" i="2"/>
  <c r="T260" i="2"/>
  <c r="R260" i="2"/>
  <c r="P260" i="2"/>
  <c r="BI259" i="2"/>
  <c r="BH259" i="2"/>
  <c r="BG259" i="2"/>
  <c r="BE259" i="2"/>
  <c r="T259" i="2"/>
  <c r="R259" i="2"/>
  <c r="P259" i="2"/>
  <c r="BI258" i="2"/>
  <c r="BH258" i="2"/>
  <c r="BG258" i="2"/>
  <c r="BE258" i="2"/>
  <c r="T258" i="2"/>
  <c r="R258" i="2"/>
  <c r="P258" i="2"/>
  <c r="BI256" i="2"/>
  <c r="BH256" i="2"/>
  <c r="BG256" i="2"/>
  <c r="BE256" i="2"/>
  <c r="T256" i="2"/>
  <c r="R256" i="2"/>
  <c r="P256" i="2"/>
  <c r="BI255" i="2"/>
  <c r="BH255" i="2"/>
  <c r="BG255" i="2"/>
  <c r="BE255" i="2"/>
  <c r="T255" i="2"/>
  <c r="R255" i="2"/>
  <c r="P255" i="2"/>
  <c r="BI252" i="2"/>
  <c r="BH252" i="2"/>
  <c r="BG252" i="2"/>
  <c r="BE252" i="2"/>
  <c r="T252" i="2"/>
  <c r="R252" i="2"/>
  <c r="P252" i="2"/>
  <c r="BI250" i="2"/>
  <c r="BH250" i="2"/>
  <c r="BG250" i="2"/>
  <c r="BE250" i="2"/>
  <c r="T250" i="2"/>
  <c r="R250" i="2"/>
  <c r="P250" i="2"/>
  <c r="BI248" i="2"/>
  <c r="BH248" i="2"/>
  <c r="BG248" i="2"/>
  <c r="BE248" i="2"/>
  <c r="T248" i="2"/>
  <c r="R248" i="2"/>
  <c r="P248" i="2"/>
  <c r="BI246" i="2"/>
  <c r="BH246" i="2"/>
  <c r="BG246" i="2"/>
  <c r="BE246" i="2"/>
  <c r="T246" i="2"/>
  <c r="R246" i="2"/>
  <c r="P246" i="2"/>
  <c r="BI244" i="2"/>
  <c r="BH244" i="2"/>
  <c r="BG244" i="2"/>
  <c r="BE244" i="2"/>
  <c r="T244" i="2"/>
  <c r="R244" i="2"/>
  <c r="P244" i="2"/>
  <c r="BI242" i="2"/>
  <c r="BH242" i="2"/>
  <c r="BG242" i="2"/>
  <c r="BE242" i="2"/>
  <c r="T242" i="2"/>
  <c r="R242" i="2"/>
  <c r="P242" i="2"/>
  <c r="BI240" i="2"/>
  <c r="BH240" i="2"/>
  <c r="BG240" i="2"/>
  <c r="BE240" i="2"/>
  <c r="T240" i="2"/>
  <c r="R240" i="2"/>
  <c r="P240" i="2"/>
  <c r="BI238" i="2"/>
  <c r="BH238" i="2"/>
  <c r="BG238" i="2"/>
  <c r="BE238" i="2"/>
  <c r="T238" i="2"/>
  <c r="R238" i="2"/>
  <c r="P238" i="2"/>
  <c r="BI235" i="2"/>
  <c r="BH235" i="2"/>
  <c r="BG235" i="2"/>
  <c r="BE235" i="2"/>
  <c r="T235" i="2"/>
  <c r="R235" i="2"/>
  <c r="P235" i="2"/>
  <c r="BI233" i="2"/>
  <c r="BH233" i="2"/>
  <c r="BG233" i="2"/>
  <c r="BE233" i="2"/>
  <c r="T233" i="2"/>
  <c r="R233" i="2"/>
  <c r="P233" i="2"/>
  <c r="BI232" i="2"/>
  <c r="BH232" i="2"/>
  <c r="BG232" i="2"/>
  <c r="BE232" i="2"/>
  <c r="T232" i="2"/>
  <c r="R232" i="2"/>
  <c r="P232" i="2"/>
  <c r="BI230" i="2"/>
  <c r="BH230" i="2"/>
  <c r="BG230" i="2"/>
  <c r="BE230" i="2"/>
  <c r="T230" i="2"/>
  <c r="R230" i="2"/>
  <c r="P230" i="2"/>
  <c r="BI228" i="2"/>
  <c r="BH228" i="2"/>
  <c r="BG228" i="2"/>
  <c r="BE228" i="2"/>
  <c r="T228" i="2"/>
  <c r="R228" i="2"/>
  <c r="P228" i="2"/>
  <c r="BI226" i="2"/>
  <c r="BH226" i="2"/>
  <c r="BG226" i="2"/>
  <c r="BE226" i="2"/>
  <c r="T226" i="2"/>
  <c r="R226" i="2"/>
  <c r="P226" i="2"/>
  <c r="BI224" i="2"/>
  <c r="BH224" i="2"/>
  <c r="BG224" i="2"/>
  <c r="BE224" i="2"/>
  <c r="T224" i="2"/>
  <c r="R224" i="2"/>
  <c r="P224" i="2"/>
  <c r="BI222" i="2"/>
  <c r="BH222" i="2"/>
  <c r="BG222" i="2"/>
  <c r="BE222" i="2"/>
  <c r="T222" i="2"/>
  <c r="R222" i="2"/>
  <c r="P222" i="2"/>
  <c r="BI219" i="2"/>
  <c r="BH219" i="2"/>
  <c r="BG219" i="2"/>
  <c r="BE219" i="2"/>
  <c r="T219" i="2"/>
  <c r="R219" i="2"/>
  <c r="P219" i="2"/>
  <c r="BI217" i="2"/>
  <c r="BH217" i="2"/>
  <c r="BG217" i="2"/>
  <c r="BE217" i="2"/>
  <c r="T217" i="2"/>
  <c r="R217" i="2"/>
  <c r="P217" i="2"/>
  <c r="BI215" i="2"/>
  <c r="BH215" i="2"/>
  <c r="BG215" i="2"/>
  <c r="BE215" i="2"/>
  <c r="T215" i="2"/>
  <c r="R215" i="2"/>
  <c r="P215" i="2"/>
  <c r="BI212" i="2"/>
  <c r="BH212" i="2"/>
  <c r="BG212" i="2"/>
  <c r="BE212" i="2"/>
  <c r="T212" i="2"/>
  <c r="R212" i="2"/>
  <c r="P212" i="2"/>
  <c r="BI205" i="2"/>
  <c r="BH205" i="2"/>
  <c r="BG205" i="2"/>
  <c r="BE205" i="2"/>
  <c r="T205" i="2"/>
  <c r="R205" i="2"/>
  <c r="P205" i="2"/>
  <c r="BI201" i="2"/>
  <c r="BH201" i="2"/>
  <c r="BG201" i="2"/>
  <c r="BE201" i="2"/>
  <c r="T201" i="2"/>
  <c r="T200" i="2" s="1"/>
  <c r="R201" i="2"/>
  <c r="R200" i="2" s="1"/>
  <c r="P201" i="2"/>
  <c r="P200" i="2" s="1"/>
  <c r="BI198" i="2"/>
  <c r="BH198" i="2"/>
  <c r="BG198" i="2"/>
  <c r="BE198" i="2"/>
  <c r="T198" i="2"/>
  <c r="R198" i="2"/>
  <c r="P198" i="2"/>
  <c r="BI196" i="2"/>
  <c r="BH196" i="2"/>
  <c r="BG196" i="2"/>
  <c r="BE196" i="2"/>
  <c r="T196" i="2"/>
  <c r="R196" i="2"/>
  <c r="P196" i="2"/>
  <c r="BI194" i="2"/>
  <c r="BH194" i="2"/>
  <c r="BG194" i="2"/>
  <c r="BE194" i="2"/>
  <c r="T194" i="2"/>
  <c r="R194" i="2"/>
  <c r="P194" i="2"/>
  <c r="BI192" i="2"/>
  <c r="BH192" i="2"/>
  <c r="BG192" i="2"/>
  <c r="BE192" i="2"/>
  <c r="T192" i="2"/>
  <c r="R192" i="2"/>
  <c r="P192" i="2"/>
  <c r="BI190" i="2"/>
  <c r="BH190" i="2"/>
  <c r="BG190" i="2"/>
  <c r="BE190" i="2"/>
  <c r="T190" i="2"/>
  <c r="R190" i="2"/>
  <c r="P190" i="2"/>
  <c r="BI187" i="2"/>
  <c r="BH187" i="2"/>
  <c r="BG187" i="2"/>
  <c r="BE187" i="2"/>
  <c r="T187" i="2"/>
  <c r="R187" i="2"/>
  <c r="P187" i="2"/>
  <c r="BI185" i="2"/>
  <c r="BH185" i="2"/>
  <c r="BG185" i="2"/>
  <c r="BE185" i="2"/>
  <c r="T185" i="2"/>
  <c r="R185" i="2"/>
  <c r="P185" i="2"/>
  <c r="BI182" i="2"/>
  <c r="BH182" i="2"/>
  <c r="BG182" i="2"/>
  <c r="BE182" i="2"/>
  <c r="T182" i="2"/>
  <c r="R182" i="2"/>
  <c r="P182" i="2"/>
  <c r="BI175" i="2"/>
  <c r="BH175" i="2"/>
  <c r="BG175" i="2"/>
  <c r="BE175" i="2"/>
  <c r="T175" i="2"/>
  <c r="R175" i="2"/>
  <c r="P175" i="2"/>
  <c r="BI173" i="2"/>
  <c r="BH173" i="2"/>
  <c r="BG173" i="2"/>
  <c r="BE173" i="2"/>
  <c r="T173" i="2"/>
  <c r="R173" i="2"/>
  <c r="P173" i="2"/>
  <c r="BI171" i="2"/>
  <c r="BH171" i="2"/>
  <c r="BG171" i="2"/>
  <c r="BE171" i="2"/>
  <c r="T171" i="2"/>
  <c r="R171" i="2"/>
  <c r="P171" i="2"/>
  <c r="BI169" i="2"/>
  <c r="BH169" i="2"/>
  <c r="BG169" i="2"/>
  <c r="BE169" i="2"/>
  <c r="T169" i="2"/>
  <c r="R169" i="2"/>
  <c r="P169" i="2"/>
  <c r="BI167" i="2"/>
  <c r="BH167" i="2"/>
  <c r="BG167" i="2"/>
  <c r="BE167" i="2"/>
  <c r="T167" i="2"/>
  <c r="R167" i="2"/>
  <c r="P167" i="2"/>
  <c r="BI165" i="2"/>
  <c r="BH165" i="2"/>
  <c r="BG165" i="2"/>
  <c r="BE165" i="2"/>
  <c r="T165" i="2"/>
  <c r="R165" i="2"/>
  <c r="P165" i="2"/>
  <c r="BI163" i="2"/>
  <c r="BH163" i="2"/>
  <c r="BG163" i="2"/>
  <c r="BE163" i="2"/>
  <c r="T163" i="2"/>
  <c r="R163" i="2"/>
  <c r="P163" i="2"/>
  <c r="BI156" i="2"/>
  <c r="BH156" i="2"/>
  <c r="BG156" i="2"/>
  <c r="BE156" i="2"/>
  <c r="T156" i="2"/>
  <c r="R156" i="2"/>
  <c r="P156" i="2"/>
  <c r="BI153" i="2"/>
  <c r="BH153" i="2"/>
  <c r="BG153" i="2"/>
  <c r="BE153" i="2"/>
  <c r="T153" i="2"/>
  <c r="R153" i="2"/>
  <c r="P153" i="2"/>
  <c r="BI150" i="2"/>
  <c r="BH150" i="2"/>
  <c r="BG150" i="2"/>
  <c r="BE150" i="2"/>
  <c r="T150" i="2"/>
  <c r="R150" i="2"/>
  <c r="P150" i="2"/>
  <c r="BI148" i="2"/>
  <c r="BH148" i="2"/>
  <c r="BG148" i="2"/>
  <c r="BE148" i="2"/>
  <c r="T148" i="2"/>
  <c r="R148" i="2"/>
  <c r="P148" i="2"/>
  <c r="BI146" i="2"/>
  <c r="BH146" i="2"/>
  <c r="BG146" i="2"/>
  <c r="BE146" i="2"/>
  <c r="T146" i="2"/>
  <c r="R146" i="2"/>
  <c r="P146" i="2"/>
  <c r="BI144" i="2"/>
  <c r="BH144" i="2"/>
  <c r="BG144" i="2"/>
  <c r="BE144" i="2"/>
  <c r="T144" i="2"/>
  <c r="R144" i="2"/>
  <c r="P144" i="2"/>
  <c r="BI142" i="2"/>
  <c r="BH142" i="2"/>
  <c r="BG142" i="2"/>
  <c r="BE142" i="2"/>
  <c r="T142" i="2"/>
  <c r="R142" i="2"/>
  <c r="P142" i="2"/>
  <c r="BI139" i="2"/>
  <c r="BH139" i="2"/>
  <c r="BG139" i="2"/>
  <c r="BE139" i="2"/>
  <c r="T139" i="2"/>
  <c r="R139" i="2"/>
  <c r="P139" i="2"/>
  <c r="BI137" i="2"/>
  <c r="BH137" i="2"/>
  <c r="BG137" i="2"/>
  <c r="BE137" i="2"/>
  <c r="T137" i="2"/>
  <c r="R137" i="2"/>
  <c r="P137" i="2"/>
  <c r="BI130" i="2"/>
  <c r="BH130" i="2"/>
  <c r="BG130" i="2"/>
  <c r="BE130" i="2"/>
  <c r="T130" i="2"/>
  <c r="R130" i="2"/>
  <c r="P130" i="2"/>
  <c r="BI128" i="2"/>
  <c r="BH128" i="2"/>
  <c r="BG128" i="2"/>
  <c r="BE128" i="2"/>
  <c r="T128" i="2"/>
  <c r="R128" i="2"/>
  <c r="P128" i="2"/>
  <c r="BI126" i="2"/>
  <c r="BH126" i="2"/>
  <c r="BG126" i="2"/>
  <c r="BE126" i="2"/>
  <c r="T126" i="2"/>
  <c r="R126" i="2"/>
  <c r="P126" i="2"/>
  <c r="BI124" i="2"/>
  <c r="BH124" i="2"/>
  <c r="BG124" i="2"/>
  <c r="BE124" i="2"/>
  <c r="T124" i="2"/>
  <c r="R124" i="2"/>
  <c r="P124" i="2"/>
  <c r="BI122" i="2"/>
  <c r="BH122" i="2"/>
  <c r="BG122" i="2"/>
  <c r="BE122" i="2"/>
  <c r="T122" i="2"/>
  <c r="R122" i="2"/>
  <c r="P122" i="2"/>
  <c r="BI119" i="2"/>
  <c r="BH119" i="2"/>
  <c r="BG119" i="2"/>
  <c r="BE119" i="2"/>
  <c r="T119" i="2"/>
  <c r="R119" i="2"/>
  <c r="P119" i="2"/>
  <c r="BI117" i="2"/>
  <c r="BH117" i="2"/>
  <c r="BG117" i="2"/>
  <c r="BE117" i="2"/>
  <c r="T117" i="2"/>
  <c r="R117" i="2"/>
  <c r="P117" i="2"/>
  <c r="BI115" i="2"/>
  <c r="BH115" i="2"/>
  <c r="BG115" i="2"/>
  <c r="BE115" i="2"/>
  <c r="T115" i="2"/>
  <c r="R115" i="2"/>
  <c r="P115" i="2"/>
  <c r="BI113" i="2"/>
  <c r="BH113" i="2"/>
  <c r="BG113" i="2"/>
  <c r="BE113" i="2"/>
  <c r="T113" i="2"/>
  <c r="R113" i="2"/>
  <c r="P113" i="2"/>
  <c r="BI110" i="2"/>
  <c r="BH110" i="2"/>
  <c r="BG110" i="2"/>
  <c r="BE110" i="2"/>
  <c r="T110" i="2"/>
  <c r="R110" i="2"/>
  <c r="P110" i="2"/>
  <c r="BI106" i="2"/>
  <c r="BH106" i="2"/>
  <c r="BG106" i="2"/>
  <c r="BE106" i="2"/>
  <c r="T106" i="2"/>
  <c r="R106" i="2"/>
  <c r="P106" i="2"/>
  <c r="BI103" i="2"/>
  <c r="BH103" i="2"/>
  <c r="BG103" i="2"/>
  <c r="BE103" i="2"/>
  <c r="T103" i="2"/>
  <c r="R103" i="2"/>
  <c r="P103" i="2"/>
  <c r="J97" i="2"/>
  <c r="F96" i="2"/>
  <c r="F94" i="2"/>
  <c r="E92" i="2"/>
  <c r="J51" i="2"/>
  <c r="F50" i="2"/>
  <c r="F48" i="2"/>
  <c r="E46" i="2"/>
  <c r="J19" i="2"/>
  <c r="E19" i="2"/>
  <c r="J50" i="2" s="1"/>
  <c r="J18" i="2"/>
  <c r="J16" i="2"/>
  <c r="E16" i="2"/>
  <c r="F97" i="2"/>
  <c r="J15" i="2"/>
  <c r="J10" i="2"/>
  <c r="J94" i="2"/>
  <c r="L50" i="1"/>
  <c r="AM50" i="1"/>
  <c r="AM49" i="1"/>
  <c r="L49" i="1"/>
  <c r="AM47" i="1"/>
  <c r="L47" i="1"/>
  <c r="L45" i="1"/>
  <c r="L44" i="1"/>
  <c r="BK350" i="2"/>
  <c r="BK296" i="2"/>
  <c r="J435" i="2"/>
  <c r="J274" i="2"/>
  <c r="J222" i="2"/>
  <c r="J394" i="2"/>
  <c r="BK347" i="2"/>
  <c r="J319" i="2"/>
  <c r="J291" i="2"/>
  <c r="BK266" i="2"/>
  <c r="J230" i="2"/>
  <c r="BK156" i="2"/>
  <c r="BK126" i="2"/>
  <c r="BK448" i="2"/>
  <c r="BK433" i="2"/>
  <c r="BK373" i="2"/>
  <c r="BK341" i="2"/>
  <c r="J293" i="2"/>
  <c r="J217" i="2"/>
  <c r="BK144" i="2"/>
  <c r="AS54" i="1"/>
  <c r="J417" i="2"/>
  <c r="BK379" i="2"/>
  <c r="BK365" i="2"/>
  <c r="J324" i="2"/>
  <c r="BK286" i="2"/>
  <c r="BK267" i="2"/>
  <c r="J233" i="2"/>
  <c r="BK173" i="2"/>
  <c r="J126" i="2"/>
  <c r="J360" i="2"/>
  <c r="J340" i="2"/>
  <c r="BK300" i="2"/>
  <c r="BK268" i="2"/>
  <c r="J250" i="2"/>
  <c r="J194" i="2"/>
  <c r="J156" i="2"/>
  <c r="BK600" i="2"/>
  <c r="J591" i="2"/>
  <c r="J585" i="2"/>
  <c r="J576" i="2"/>
  <c r="J567" i="2"/>
  <c r="J554" i="2"/>
  <c r="J540" i="2"/>
  <c r="J532" i="2"/>
  <c r="BK511" i="2"/>
  <c r="BK505" i="2"/>
  <c r="J496" i="2"/>
  <c r="BK485" i="2"/>
  <c r="J472" i="2"/>
  <c r="BK467" i="2"/>
  <c r="J456" i="2"/>
  <c r="BK417" i="2"/>
  <c r="J391" i="2"/>
  <c r="BK381" i="2"/>
  <c r="BK185" i="2"/>
  <c r="J399" i="2"/>
  <c r="BK376" i="2"/>
  <c r="BK321" i="2"/>
  <c r="BK456" i="2"/>
  <c r="J405" i="2"/>
  <c r="J201" i="2"/>
  <c r="BK113" i="2"/>
  <c r="BK375" i="2"/>
  <c r="J342" i="2"/>
  <c r="J312" i="2"/>
  <c r="J280" i="2"/>
  <c r="BK255" i="2"/>
  <c r="J196" i="2"/>
  <c r="J461" i="2"/>
  <c r="BK438" i="2"/>
  <c r="BK393" i="2"/>
  <c r="J330" i="2"/>
  <c r="BK277" i="2"/>
  <c r="J248" i="2"/>
  <c r="J173" i="2"/>
  <c r="J119" i="2"/>
  <c r="BK430" i="2"/>
  <c r="J375" i="2"/>
  <c r="J362" i="2"/>
  <c r="BK319" i="2"/>
  <c r="BK288" i="2"/>
  <c r="J264" i="2"/>
  <c r="BK228" i="2"/>
  <c r="BK194" i="2"/>
  <c r="J165" i="2"/>
  <c r="J390" i="2"/>
  <c r="J366" i="2"/>
  <c r="J334" i="2"/>
  <c r="J286" i="2"/>
  <c r="BK262" i="2"/>
  <c r="J240" i="2"/>
  <c r="J190" i="2"/>
  <c r="J103" i="2"/>
  <c r="BK591" i="2"/>
  <c r="BK578" i="2"/>
  <c r="J572" i="2"/>
  <c r="BK559" i="2"/>
  <c r="J550" i="2"/>
  <c r="J538" i="2"/>
  <c r="BK532" i="2"/>
  <c r="J516" i="2"/>
  <c r="BK506" i="2"/>
  <c r="BK496" i="2"/>
  <c r="BK477" i="2"/>
  <c r="J471" i="2"/>
  <c r="J467" i="2"/>
  <c r="J454" i="2"/>
  <c r="J406" i="2"/>
  <c r="BK378" i="2"/>
  <c r="J326" i="2"/>
  <c r="BK275" i="2"/>
  <c r="BK391" i="2"/>
  <c r="BK356" i="2"/>
  <c r="J302" i="2"/>
  <c r="J448" i="2"/>
  <c r="BK415" i="2"/>
  <c r="BK240" i="2"/>
  <c r="BK175" i="2"/>
  <c r="BK148" i="2"/>
  <c r="J369" i="2"/>
  <c r="BK326" i="2"/>
  <c r="J308" i="2"/>
  <c r="BK278" i="2"/>
  <c r="J232" i="2"/>
  <c r="J187" i="2"/>
  <c r="J142" i="2"/>
  <c r="J110" i="2"/>
  <c r="J430" i="2"/>
  <c r="BK362" i="2"/>
  <c r="J295" i="2"/>
  <c r="J258" i="2"/>
  <c r="BK222" i="2"/>
  <c r="J146" i="2"/>
  <c r="BK106" i="2"/>
  <c r="BK424" i="2"/>
  <c r="BK387" i="2"/>
  <c r="J336" i="2"/>
  <c r="J300" i="2"/>
  <c r="J275" i="2"/>
  <c r="BK235" i="2"/>
  <c r="BK201" i="2"/>
  <c r="J169" i="2"/>
  <c r="BK400" i="2"/>
  <c r="J386" i="2"/>
  <c r="J353" i="2"/>
  <c r="J313" i="2"/>
  <c r="J288" i="2"/>
  <c r="BK259" i="2"/>
  <c r="J244" i="2"/>
  <c r="BK215" i="2"/>
  <c r="BK163" i="2"/>
  <c r="BK597" i="2"/>
  <c r="BK587" i="2"/>
  <c r="J581" i="2"/>
  <c r="BK572" i="2"/>
  <c r="J565" i="2"/>
  <c r="J559" i="2"/>
  <c r="J548" i="2"/>
  <c r="J542" i="2"/>
  <c r="J534" i="2"/>
  <c r="BK513" i="2"/>
  <c r="J508" i="2"/>
  <c r="BK502" i="2"/>
  <c r="BK492" i="2"/>
  <c r="BK474" i="2"/>
  <c r="J470" i="2"/>
  <c r="J429" i="2"/>
  <c r="BK392" i="2"/>
  <c r="J384" i="2"/>
  <c r="BK340" i="2"/>
  <c r="BK284" i="2"/>
  <c r="BK394" i="2"/>
  <c r="BK360" i="2"/>
  <c r="J338" i="2"/>
  <c r="J459" i="2"/>
  <c r="J403" i="2"/>
  <c r="J219" i="2"/>
  <c r="J130" i="2"/>
  <c r="J379" i="2"/>
  <c r="J337" i="2"/>
  <c r="BK316" i="2"/>
  <c r="J284" i="2"/>
  <c r="BK246" i="2"/>
  <c r="J212" i="2"/>
  <c r="BK119" i="2"/>
  <c r="BK446" i="2"/>
  <c r="BK431" i="2"/>
  <c r="BK403" i="2"/>
  <c r="BK353" i="2"/>
  <c r="BK312" i="2"/>
  <c r="J267" i="2"/>
  <c r="BK256" i="2"/>
  <c r="J205" i="2"/>
  <c r="J148" i="2"/>
  <c r="BK459" i="2"/>
  <c r="BK406" i="2"/>
  <c r="J376" i="2"/>
  <c r="BK355" i="2"/>
  <c r="J306" i="2"/>
  <c r="BK280" i="2"/>
  <c r="J255" i="2"/>
  <c r="J215" i="2"/>
  <c r="BK182" i="2"/>
  <c r="J122" i="2"/>
  <c r="J381" i="2"/>
  <c r="J350" i="2"/>
  <c r="BK306" i="2"/>
  <c r="BK281" i="2"/>
  <c r="BK260" i="2"/>
  <c r="BK219" i="2"/>
  <c r="BK171" i="2"/>
  <c r="BK115" i="2"/>
  <c r="BK589" i="2"/>
  <c r="BK581" i="2"/>
  <c r="BK569" i="2"/>
  <c r="J561" i="2"/>
  <c r="BK550" i="2"/>
  <c r="BK542" i="2"/>
  <c r="BK534" i="2"/>
  <c r="BK516" i="2"/>
  <c r="J509" i="2"/>
  <c r="J505" i="2"/>
  <c r="J495" i="2"/>
  <c r="J477" i="2"/>
  <c r="BK468" i="2"/>
  <c r="BK464" i="2"/>
  <c r="BK440" i="2"/>
  <c r="BK405" i="2"/>
  <c r="BK382" i="2"/>
  <c r="BK328" i="2"/>
  <c r="BK283" i="2"/>
  <c r="J396" i="2"/>
  <c r="J351" i="2"/>
  <c r="J304" i="2"/>
  <c r="J442" i="2"/>
  <c r="BK399" i="2"/>
  <c r="BK212" i="2"/>
  <c r="J153" i="2"/>
  <c r="J106" i="2"/>
  <c r="BK339" i="2"/>
  <c r="J311" i="2"/>
  <c r="BK248" i="2"/>
  <c r="BK224" i="2"/>
  <c r="BK167" i="2"/>
  <c r="J117" i="2"/>
  <c r="J440" i="2"/>
  <c r="J415" i="2"/>
  <c r="J355" i="2"/>
  <c r="J328" i="2"/>
  <c r="J281" i="2"/>
  <c r="J252" i="2"/>
  <c r="BK190" i="2"/>
  <c r="BK139" i="2"/>
  <c r="BK444" i="2"/>
  <c r="BK384" i="2"/>
  <c r="BK357" i="2"/>
  <c r="J316" i="2"/>
  <c r="BK269" i="2"/>
  <c r="BK226" i="2"/>
  <c r="J185" i="2"/>
  <c r="BK396" i="2"/>
  <c r="BK371" i="2"/>
  <c r="J349" i="2"/>
  <c r="BK304" i="2"/>
  <c r="J270" i="2"/>
  <c r="J256" i="2"/>
  <c r="BK232" i="2"/>
  <c r="J198" i="2"/>
  <c r="BK122" i="2"/>
  <c r="BK593" i="2"/>
  <c r="J587" i="2"/>
  <c r="BK576" i="2"/>
  <c r="J569" i="2"/>
  <c r="J563" i="2"/>
  <c r="BK554" i="2"/>
  <c r="BK546" i="2"/>
  <c r="J536" i="2"/>
  <c r="J518" i="2"/>
  <c r="BK509" i="2"/>
  <c r="J502" i="2"/>
  <c r="J485" i="2"/>
  <c r="J468" i="2"/>
  <c r="BK462" i="2"/>
  <c r="J446" i="2"/>
  <c r="BK390" i="2"/>
  <c r="J347" i="2"/>
  <c r="J315" i="2"/>
  <c r="BK146" i="2"/>
  <c r="BK103" i="2"/>
  <c r="BK361" i="2"/>
  <c r="J339" i="2"/>
  <c r="BK450" i="2"/>
  <c r="BK409" i="2"/>
  <c r="J224" i="2"/>
  <c r="J163" i="2"/>
  <c r="BK117" i="2"/>
  <c r="J361" i="2"/>
  <c r="BK336" i="2"/>
  <c r="BK302" i="2"/>
  <c r="BK272" i="2"/>
  <c r="J235" i="2"/>
  <c r="BK153" i="2"/>
  <c r="BK124" i="2"/>
  <c r="BK452" i="2"/>
  <c r="J426" i="2"/>
  <c r="J371" i="2"/>
  <c r="BK338" i="2"/>
  <c r="BK308" i="2"/>
  <c r="J262" i="2"/>
  <c r="BK187" i="2"/>
  <c r="J137" i="2"/>
  <c r="J452" i="2"/>
  <c r="J400" i="2"/>
  <c r="BK369" i="2"/>
  <c r="BK334" i="2"/>
  <c r="BK270" i="2"/>
  <c r="BK250" i="2"/>
  <c r="BK198" i="2"/>
  <c r="BK137" i="2"/>
  <c r="J365" i="2"/>
  <c r="BK324" i="2"/>
  <c r="J283" i="2"/>
  <c r="J260" i="2"/>
  <c r="J246" i="2"/>
  <c r="BK196" i="2"/>
  <c r="BK150" i="2"/>
  <c r="J600" i="2"/>
  <c r="J593" i="2"/>
  <c r="BK583" i="2"/>
  <c r="J574" i="2"/>
  <c r="BK565" i="2"/>
  <c r="BK556" i="2"/>
  <c r="J552" i="2"/>
  <c r="J546" i="2"/>
  <c r="BK536" i="2"/>
  <c r="BK519" i="2"/>
  <c r="J513" i="2"/>
  <c r="J506" i="2"/>
  <c r="BK495" i="2"/>
  <c r="J492" i="2"/>
  <c r="BK472" i="2"/>
  <c r="BK465" i="2"/>
  <c r="BK461" i="2"/>
  <c r="J433" i="2"/>
  <c r="BK386" i="2"/>
  <c r="J357" i="2"/>
  <c r="BK313" i="2"/>
  <c r="BK142" i="2"/>
  <c r="J378" i="2"/>
  <c r="BK342" i="2"/>
  <c r="J462" i="2"/>
  <c r="J438" i="2"/>
  <c r="BK244" i="2"/>
  <c r="BK165" i="2"/>
  <c r="J392" i="2"/>
  <c r="BK367" i="2"/>
  <c r="BK332" i="2"/>
  <c r="BK295" i="2"/>
  <c r="BK274" i="2"/>
  <c r="J238" i="2"/>
  <c r="BK217" i="2"/>
  <c r="J139" i="2"/>
  <c r="J444" i="2"/>
  <c r="BK429" i="2"/>
  <c r="BK351" i="2"/>
  <c r="BK315" i="2"/>
  <c r="BK285" i="2"/>
  <c r="J242" i="2"/>
  <c r="J171" i="2"/>
  <c r="J115" i="2"/>
  <c r="BK442" i="2"/>
  <c r="J389" i="2"/>
  <c r="BK366" i="2"/>
  <c r="BK311" i="2"/>
  <c r="J277" i="2"/>
  <c r="BK242" i="2"/>
  <c r="BK205" i="2"/>
  <c r="J144" i="2"/>
  <c r="J385" i="2"/>
  <c r="BK345" i="2"/>
  <c r="BK291" i="2"/>
  <c r="J272" i="2"/>
  <c r="J259" i="2"/>
  <c r="J228" i="2"/>
  <c r="J167" i="2"/>
  <c r="J113" i="2"/>
  <c r="BK585" i="2"/>
  <c r="J578" i="2"/>
  <c r="BK567" i="2"/>
  <c r="BK561" i="2"/>
  <c r="BK552" i="2"/>
  <c r="BK538" i="2"/>
  <c r="J519" i="2"/>
  <c r="J511" i="2"/>
  <c r="BK504" i="2"/>
  <c r="J493" i="2"/>
  <c r="J474" i="2"/>
  <c r="BK470" i="2"/>
  <c r="J464" i="2"/>
  <c r="J431" i="2"/>
  <c r="BK398" i="2"/>
  <c r="BK385" i="2"/>
  <c r="J341" i="2"/>
  <c r="J278" i="2"/>
  <c r="J393" i="2"/>
  <c r="J345" i="2"/>
  <c r="BK293" i="2"/>
  <c r="BK426" i="2"/>
  <c r="BK252" i="2"/>
  <c r="BK192" i="2"/>
  <c r="J150" i="2"/>
  <c r="J382" i="2"/>
  <c r="J321" i="2"/>
  <c r="J296" i="2"/>
  <c r="BK258" i="2"/>
  <c r="J226" i="2"/>
  <c r="J182" i="2"/>
  <c r="BK128" i="2"/>
  <c r="BK454" i="2"/>
  <c r="J424" i="2"/>
  <c r="J367" i="2"/>
  <c r="J332" i="2"/>
  <c r="BK299" i="2"/>
  <c r="BK264" i="2"/>
  <c r="BK230" i="2"/>
  <c r="BK169" i="2"/>
  <c r="BK130" i="2"/>
  <c r="BK435" i="2"/>
  <c r="J398" i="2"/>
  <c r="J373" i="2"/>
  <c r="BK349" i="2"/>
  <c r="J299" i="2"/>
  <c r="J268" i="2"/>
  <c r="BK238" i="2"/>
  <c r="J192" i="2"/>
  <c r="J128" i="2"/>
  <c r="BK110" i="2"/>
  <c r="BK389" i="2"/>
  <c r="J356" i="2"/>
  <c r="BK330" i="2"/>
  <c r="J285" i="2"/>
  <c r="J266" i="2"/>
  <c r="BK233" i="2"/>
  <c r="J175" i="2"/>
  <c r="J124" i="2"/>
  <c r="J597" i="2"/>
  <c r="J589" i="2"/>
  <c r="J583" i="2"/>
  <c r="BK574" i="2"/>
  <c r="BK563" i="2"/>
  <c r="J556" i="2"/>
  <c r="BK548" i="2"/>
  <c r="BK540" i="2"/>
  <c r="BK518" i="2"/>
  <c r="BK508" i="2"/>
  <c r="J504" i="2"/>
  <c r="BK493" i="2"/>
  <c r="BK471" i="2"/>
  <c r="J465" i="2"/>
  <c r="J450" i="2"/>
  <c r="J409" i="2"/>
  <c r="J387" i="2"/>
  <c r="BK337" i="2"/>
  <c r="J269" i="2"/>
  <c r="BK141" i="2" l="1"/>
  <c r="J141" i="2" s="1"/>
  <c r="J59" i="2" s="1"/>
  <c r="R184" i="2"/>
  <c r="R204" i="2"/>
  <c r="T254" i="2"/>
  <c r="P298" i="2"/>
  <c r="T344" i="2"/>
  <c r="T102" i="2"/>
  <c r="T109" i="2"/>
  <c r="P184" i="2"/>
  <c r="P204" i="2"/>
  <c r="BK237" i="2"/>
  <c r="J237" i="2"/>
  <c r="J65" i="2"/>
  <c r="P237" i="2"/>
  <c r="BK290" i="2"/>
  <c r="J290" i="2" s="1"/>
  <c r="J67" i="2" s="1"/>
  <c r="T310" i="2"/>
  <c r="T359" i="2"/>
  <c r="R402" i="2"/>
  <c r="BK109" i="2"/>
  <c r="J109" i="2"/>
  <c r="J58" i="2" s="1"/>
  <c r="R141" i="2"/>
  <c r="P221" i="2"/>
  <c r="P254" i="2"/>
  <c r="T290" i="2"/>
  <c r="P310" i="2"/>
  <c r="BK364" i="2"/>
  <c r="J364" i="2"/>
  <c r="J72" i="2" s="1"/>
  <c r="BK408" i="2"/>
  <c r="J408" i="2" s="1"/>
  <c r="J74" i="2" s="1"/>
  <c r="BK437" i="2"/>
  <c r="J437" i="2"/>
  <c r="J75" i="2"/>
  <c r="P458" i="2"/>
  <c r="R476" i="2"/>
  <c r="R515" i="2"/>
  <c r="P580" i="2"/>
  <c r="R102" i="2"/>
  <c r="P141" i="2"/>
  <c r="T221" i="2"/>
  <c r="R237" i="2"/>
  <c r="R290" i="2"/>
  <c r="R310" i="2"/>
  <c r="BK359" i="2"/>
  <c r="J359" i="2" s="1"/>
  <c r="J71" i="2" s="1"/>
  <c r="P359" i="2"/>
  <c r="R359" i="2"/>
  <c r="R408" i="2"/>
  <c r="T437" i="2"/>
  <c r="T476" i="2"/>
  <c r="BK580" i="2"/>
  <c r="J580" i="2" s="1"/>
  <c r="J79" i="2" s="1"/>
  <c r="BK102" i="2"/>
  <c r="J102" i="2"/>
  <c r="J57" i="2"/>
  <c r="R109" i="2"/>
  <c r="T184" i="2"/>
  <c r="BK204" i="2"/>
  <c r="J204" i="2" s="1"/>
  <c r="J63" i="2" s="1"/>
  <c r="R221" i="2"/>
  <c r="T237" i="2"/>
  <c r="P290" i="2"/>
  <c r="T298" i="2"/>
  <c r="BK344" i="2"/>
  <c r="J344" i="2"/>
  <c r="J70" i="2" s="1"/>
  <c r="P364" i="2"/>
  <c r="BK402" i="2"/>
  <c r="J402" i="2"/>
  <c r="J73" i="2"/>
  <c r="T402" i="2"/>
  <c r="P437" i="2"/>
  <c r="BK476" i="2"/>
  <c r="J476" i="2" s="1"/>
  <c r="J77" i="2" s="1"/>
  <c r="BK515" i="2"/>
  <c r="J515" i="2"/>
  <c r="J78" i="2"/>
  <c r="R580" i="2"/>
  <c r="P102" i="2"/>
  <c r="T141" i="2"/>
  <c r="T204" i="2"/>
  <c r="BK254" i="2"/>
  <c r="J254" i="2" s="1"/>
  <c r="J66" i="2" s="1"/>
  <c r="BK310" i="2"/>
  <c r="J310" i="2"/>
  <c r="J69" i="2" s="1"/>
  <c r="P344" i="2"/>
  <c r="R364" i="2"/>
  <c r="P408" i="2"/>
  <c r="R437" i="2"/>
  <c r="R458" i="2"/>
  <c r="T458" i="2"/>
  <c r="P515" i="2"/>
  <c r="T580" i="2"/>
  <c r="P109" i="2"/>
  <c r="BK184" i="2"/>
  <c r="J184" i="2"/>
  <c r="J60" i="2" s="1"/>
  <c r="BK221" i="2"/>
  <c r="J221" i="2"/>
  <c r="J64" i="2"/>
  <c r="R254" i="2"/>
  <c r="BK298" i="2"/>
  <c r="J298" i="2" s="1"/>
  <c r="J68" i="2" s="1"/>
  <c r="R298" i="2"/>
  <c r="R344" i="2"/>
  <c r="T364" i="2"/>
  <c r="P402" i="2"/>
  <c r="T408" i="2"/>
  <c r="BK458" i="2"/>
  <c r="J458" i="2" s="1"/>
  <c r="J76" i="2" s="1"/>
  <c r="P476" i="2"/>
  <c r="T515" i="2"/>
  <c r="BK596" i="2"/>
  <c r="J596" i="2"/>
  <c r="J81" i="2" s="1"/>
  <c r="BK599" i="2"/>
  <c r="J599" i="2" s="1"/>
  <c r="J82" i="2" s="1"/>
  <c r="BK200" i="2"/>
  <c r="J200" i="2"/>
  <c r="J61" i="2"/>
  <c r="J96" i="2"/>
  <c r="BF163" i="2"/>
  <c r="BF171" i="2"/>
  <c r="BF173" i="2"/>
  <c r="BF187" i="2"/>
  <c r="BF198" i="2"/>
  <c r="BF272" i="2"/>
  <c r="BF281" i="2"/>
  <c r="BF306" i="2"/>
  <c r="BF311" i="2"/>
  <c r="BF316" i="2"/>
  <c r="BF334" i="2"/>
  <c r="BF349" i="2"/>
  <c r="BF350" i="2"/>
  <c r="BF351" i="2"/>
  <c r="BF353" i="2"/>
  <c r="BF355" i="2"/>
  <c r="BF360" i="2"/>
  <c r="BF375" i="2"/>
  <c r="BF379" i="2"/>
  <c r="BF381" i="2"/>
  <c r="BF406" i="2"/>
  <c r="BF426" i="2"/>
  <c r="BF431" i="2"/>
  <c r="BF438" i="2"/>
  <c r="BF440" i="2"/>
  <c r="BF444" i="2"/>
  <c r="BF446" i="2"/>
  <c r="BF448" i="2"/>
  <c r="BF456" i="2"/>
  <c r="BF464" i="2"/>
  <c r="BF465" i="2"/>
  <c r="BF467" i="2"/>
  <c r="BF468" i="2"/>
  <c r="BF470" i="2"/>
  <c r="BF471" i="2"/>
  <c r="BF472" i="2"/>
  <c r="BF474" i="2"/>
  <c r="BF477" i="2"/>
  <c r="BF485" i="2"/>
  <c r="BF492" i="2"/>
  <c r="BF493" i="2"/>
  <c r="BF495" i="2"/>
  <c r="BF496" i="2"/>
  <c r="BF502" i="2"/>
  <c r="BF504" i="2"/>
  <c r="BF505" i="2"/>
  <c r="BF506" i="2"/>
  <c r="BF508" i="2"/>
  <c r="BF509" i="2"/>
  <c r="BF511" i="2"/>
  <c r="BF513" i="2"/>
  <c r="BF516" i="2"/>
  <c r="BF518" i="2"/>
  <c r="BF519" i="2"/>
  <c r="BF532" i="2"/>
  <c r="BF534" i="2"/>
  <c r="BF536" i="2"/>
  <c r="BF538" i="2"/>
  <c r="BF540" i="2"/>
  <c r="BF542" i="2"/>
  <c r="BF546" i="2"/>
  <c r="BF548" i="2"/>
  <c r="BF550" i="2"/>
  <c r="BF552" i="2"/>
  <c r="BF554" i="2"/>
  <c r="BF556" i="2"/>
  <c r="BF559" i="2"/>
  <c r="BF561" i="2"/>
  <c r="BF563" i="2"/>
  <c r="BF565" i="2"/>
  <c r="BF567" i="2"/>
  <c r="BF569" i="2"/>
  <c r="BF572" i="2"/>
  <c r="BF574" i="2"/>
  <c r="BF576" i="2"/>
  <c r="BF578" i="2"/>
  <c r="BF581" i="2"/>
  <c r="BF583" i="2"/>
  <c r="BF585" i="2"/>
  <c r="BF587" i="2"/>
  <c r="BF589" i="2"/>
  <c r="BF591" i="2"/>
  <c r="BF593" i="2"/>
  <c r="BF597" i="2"/>
  <c r="BF600" i="2"/>
  <c r="J48" i="2"/>
  <c r="BF148" i="2"/>
  <c r="BF153" i="2"/>
  <c r="BF169" i="2"/>
  <c r="BF182" i="2"/>
  <c r="BF192" i="2"/>
  <c r="BF212" i="2"/>
  <c r="BF217" i="2"/>
  <c r="BF226" i="2"/>
  <c r="BF230" i="2"/>
  <c r="BF238" i="2"/>
  <c r="BF242" i="2"/>
  <c r="BF248" i="2"/>
  <c r="BF252" i="2"/>
  <c r="BF255" i="2"/>
  <c r="BF259" i="2"/>
  <c r="BF267" i="2"/>
  <c r="BF274" i="2"/>
  <c r="BF284" i="2"/>
  <c r="BF285" i="2"/>
  <c r="BF295" i="2"/>
  <c r="BF296" i="2"/>
  <c r="BF302" i="2"/>
  <c r="BF341" i="2"/>
  <c r="BF362" i="2"/>
  <c r="BF365" i="2"/>
  <c r="BF369" i="2"/>
  <c r="BF384" i="2"/>
  <c r="BF385" i="2"/>
  <c r="BF398" i="2"/>
  <c r="BF122" i="2"/>
  <c r="BF126" i="2"/>
  <c r="BF139" i="2"/>
  <c r="BF146" i="2"/>
  <c r="BF175" i="2"/>
  <c r="BF196" i="2"/>
  <c r="BF219" i="2"/>
  <c r="BF224" i="2"/>
  <c r="BF232" i="2"/>
  <c r="BF262" i="2"/>
  <c r="BF268" i="2"/>
  <c r="BF277" i="2"/>
  <c r="BF278" i="2"/>
  <c r="BF286" i="2"/>
  <c r="BF304" i="2"/>
  <c r="BF328" i="2"/>
  <c r="BF339" i="2"/>
  <c r="BF340" i="2"/>
  <c r="BF342" i="2"/>
  <c r="BF347" i="2"/>
  <c r="BF356" i="2"/>
  <c r="BF361" i="2"/>
  <c r="BF367" i="2"/>
  <c r="BF371" i="2"/>
  <c r="BF382" i="2"/>
  <c r="BF386" i="2"/>
  <c r="BF399" i="2"/>
  <c r="BF403" i="2"/>
  <c r="BF405" i="2"/>
  <c r="BF415" i="2"/>
  <c r="BF450" i="2"/>
  <c r="F51" i="2"/>
  <c r="BF103" i="2"/>
  <c r="BF110" i="2"/>
  <c r="BF113" i="2"/>
  <c r="BF117" i="2"/>
  <c r="BF124" i="2"/>
  <c r="BF128" i="2"/>
  <c r="BF142" i="2"/>
  <c r="BF156" i="2"/>
  <c r="BF165" i="2"/>
  <c r="BF167" i="2"/>
  <c r="BF185" i="2"/>
  <c r="BF201" i="2"/>
  <c r="BF240" i="2"/>
  <c r="BF250" i="2"/>
  <c r="BF258" i="2"/>
  <c r="BF269" i="2"/>
  <c r="BF270" i="2"/>
  <c r="BF280" i="2"/>
  <c r="BF291" i="2"/>
  <c r="BF319" i="2"/>
  <c r="BF321" i="2"/>
  <c r="BF324" i="2"/>
  <c r="BF326" i="2"/>
  <c r="BF336" i="2"/>
  <c r="BF337" i="2"/>
  <c r="BF345" i="2"/>
  <c r="BF357" i="2"/>
  <c r="BF391" i="2"/>
  <c r="BF394" i="2"/>
  <c r="BF396" i="2"/>
  <c r="BF409" i="2"/>
  <c r="BF417" i="2"/>
  <c r="BF429" i="2"/>
  <c r="BF430" i="2"/>
  <c r="BF442" i="2"/>
  <c r="BF454" i="2"/>
  <c r="BF459" i="2"/>
  <c r="BF462" i="2"/>
  <c r="BF106" i="2"/>
  <c r="BF119" i="2"/>
  <c r="BF130" i="2"/>
  <c r="BF137" i="2"/>
  <c r="BF150" i="2"/>
  <c r="BF194" i="2"/>
  <c r="BF205" i="2"/>
  <c r="BF215" i="2"/>
  <c r="BF222" i="2"/>
  <c r="BF228" i="2"/>
  <c r="BF233" i="2"/>
  <c r="BF235" i="2"/>
  <c r="BF244" i="2"/>
  <c r="BF256" i="2"/>
  <c r="BF260" i="2"/>
  <c r="BF264" i="2"/>
  <c r="BF275" i="2"/>
  <c r="BF283" i="2"/>
  <c r="BF288" i="2"/>
  <c r="BF293" i="2"/>
  <c r="BF299" i="2"/>
  <c r="BF300" i="2"/>
  <c r="BF315" i="2"/>
  <c r="BF338" i="2"/>
  <c r="BF366" i="2"/>
  <c r="BF373" i="2"/>
  <c r="BF387" i="2"/>
  <c r="BF389" i="2"/>
  <c r="BF390" i="2"/>
  <c r="BF144" i="2"/>
  <c r="BF190" i="2"/>
  <c r="BF246" i="2"/>
  <c r="BF266" i="2"/>
  <c r="BF393" i="2"/>
  <c r="BF400" i="2"/>
  <c r="BF424" i="2"/>
  <c r="BF433" i="2"/>
  <c r="BF435" i="2"/>
  <c r="BF452" i="2"/>
  <c r="BF461" i="2"/>
  <c r="BF308" i="2"/>
  <c r="BF312" i="2"/>
  <c r="BF313" i="2"/>
  <c r="BF330" i="2"/>
  <c r="BF332" i="2"/>
  <c r="BF376" i="2"/>
  <c r="BF378" i="2"/>
  <c r="BF115" i="2"/>
  <c r="BF392" i="2"/>
  <c r="F31" i="2"/>
  <c r="AZ55" i="1" s="1"/>
  <c r="AZ54" i="1" s="1"/>
  <c r="W29" i="1" s="1"/>
  <c r="F33" i="2"/>
  <c r="BB55" i="1"/>
  <c r="BB54" i="1" s="1"/>
  <c r="AX54" i="1" s="1"/>
  <c r="F35" i="2"/>
  <c r="BD55" i="1" s="1"/>
  <c r="BD54" i="1" s="1"/>
  <c r="W33" i="1" s="1"/>
  <c r="J31" i="2"/>
  <c r="AV55" i="1"/>
  <c r="F34" i="2"/>
  <c r="BC55" i="1" s="1"/>
  <c r="BC54" i="1" s="1"/>
  <c r="W32" i="1" s="1"/>
  <c r="T203" i="2" l="1"/>
  <c r="P203" i="2"/>
  <c r="P100" i="2" s="1"/>
  <c r="AU55" i="1" s="1"/>
  <c r="AU54" i="1" s="1"/>
  <c r="T101" i="2"/>
  <c r="T100" i="2"/>
  <c r="P101" i="2"/>
  <c r="R101" i="2"/>
  <c r="R203" i="2"/>
  <c r="BK101" i="2"/>
  <c r="J101" i="2" s="1"/>
  <c r="J56" i="2" s="1"/>
  <c r="BK203" i="2"/>
  <c r="J203" i="2"/>
  <c r="J62" i="2"/>
  <c r="BK595" i="2"/>
  <c r="J595" i="2" s="1"/>
  <c r="J80" i="2" s="1"/>
  <c r="J32" i="2"/>
  <c r="AW55" i="1" s="1"/>
  <c r="AT55" i="1" s="1"/>
  <c r="AV54" i="1"/>
  <c r="AK29" i="1"/>
  <c r="F32" i="2"/>
  <c r="BA55" i="1" s="1"/>
  <c r="BA54" i="1" s="1"/>
  <c r="W30" i="1" s="1"/>
  <c r="W31" i="1"/>
  <c r="AY54" i="1"/>
  <c r="R100" i="2" l="1"/>
  <c r="BK100" i="2"/>
  <c r="J100" i="2" s="1"/>
  <c r="J55" i="2" s="1"/>
  <c r="AW54" i="1"/>
  <c r="AK30" i="1" s="1"/>
  <c r="J28" i="2" l="1"/>
  <c r="AG55" i="1"/>
  <c r="AG54" i="1" s="1"/>
  <c r="AT54" i="1"/>
  <c r="AK26" i="1" l="1"/>
  <c r="AK35" i="1" s="1"/>
  <c r="AN54" i="1"/>
  <c r="J37" i="2"/>
  <c r="AN55" i="1"/>
</calcChain>
</file>

<file path=xl/sharedStrings.xml><?xml version="1.0" encoding="utf-8"?>
<sst xmlns="http://schemas.openxmlformats.org/spreadsheetml/2006/main" count="5786" uniqueCount="1502">
  <si>
    <t>Export Komplet</t>
  </si>
  <si>
    <t>VZ</t>
  </si>
  <si>
    <t>2.0</t>
  </si>
  <si>
    <t>ZAMOK</t>
  </si>
  <si>
    <t>False</t>
  </si>
  <si>
    <t>{d74ba318-440a-448a-9cc2-f34c4fbc5838}</t>
  </si>
  <si>
    <t>0,01</t>
  </si>
  <si>
    <t>21</t>
  </si>
  <si>
    <t>12</t>
  </si>
  <si>
    <t>REKAPITULACE ZAKÁZKY</t>
  </si>
  <si>
    <t>v ---  níže se nacházejí doplnkové a pomocné údaje k sestavám  --- v</t>
  </si>
  <si>
    <t>Návod na vyplnění</t>
  </si>
  <si>
    <t>0,001</t>
  </si>
  <si>
    <t>Kód:</t>
  </si>
  <si>
    <t>250521</t>
  </si>
  <si>
    <t>Měnit lze pouze buňky se žlutým podbarvením!_x000D_
_x000D_
1) v Rekapitulaci zakázky vyplňte údaje o Účastníkovi (přenesou se do ostatních sestav i v jiných listech)_x000D_
_x000D_
2) na vybraných listech vyplňte v sestavě Soupis prací ceny u položek</t>
  </si>
  <si>
    <t>Zakázka:</t>
  </si>
  <si>
    <t>KSO:</t>
  </si>
  <si>
    <t/>
  </si>
  <si>
    <t>CC-CZ:</t>
  </si>
  <si>
    <t>Místo:</t>
  </si>
  <si>
    <t>Praha 5</t>
  </si>
  <si>
    <t>Datum:</t>
  </si>
  <si>
    <t>21. 5. 2025</t>
  </si>
  <si>
    <t>Zadavatel:</t>
  </si>
  <si>
    <t>IČ:</t>
  </si>
  <si>
    <t>Městká část Praha 5</t>
  </si>
  <si>
    <t>DIČ:</t>
  </si>
  <si>
    <t>Účastník:</t>
  </si>
  <si>
    <t>Vyplň údaj</t>
  </si>
  <si>
    <t>Projektant:</t>
  </si>
  <si>
    <t xml:space="preserve"> </t>
  </si>
  <si>
    <t>True</t>
  </si>
  <si>
    <t>Zpracovatel:</t>
  </si>
  <si>
    <t>Pavel Šmahel - MAPAMI s.r.o.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</si>
  <si>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</si>
  <si>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</si>
  <si>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</si>
  <si>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</si>
  <si>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</si>
  <si>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</si>
  <si>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</si>
  <si>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</si>
  <si>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</si>
  <si>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</si>
  <si>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</si>
  <si>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</si>
  <si>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</si>
  <si>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</si>
  <si>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</si>
  <si>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ZAKÁZKY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</si>
  <si>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</si>
  <si>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</si>
  <si>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</si>
  <si>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</si>
  <si>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</si>
  <si>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</si>
  <si>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</si>
  <si>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</si>
  <si>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</si>
  <si>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</si>
  <si>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</si>
  <si>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</si>
  <si>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</si>
  <si>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</si>
  <si>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</si>
  <si>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</si>
  <si>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</si>
  <si>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</si>
  <si>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zakázky celkem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</si>
  <si>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</si>
  <si>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</si>
  <si>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</si>
  <si>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</si>
  <si>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</si>
  <si>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</si>
  <si>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</si>
  <si>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</si>
  <si>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KRYCÍ LIST SOUPISU PRACÍ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</si>
  <si>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</si>
  <si>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</si>
  <si>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</si>
  <si>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</si>
  <si>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</si>
  <si>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</si>
  <si>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</si>
  <si>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</si>
  <si>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</si>
  <si>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</si>
  <si>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</si>
  <si>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</si>
  <si>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</si>
  <si>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</si>
  <si>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</t>
  </si>
  <si>
    <t xml:space="preserve">    734 - Ústřední vytápění - armatury</t>
  </si>
  <si>
    <t xml:space="preserve">    735 - Ústřední vytápění - otopná tělesa</t>
  </si>
  <si>
    <t xml:space="preserve">    741 - Elektroinstalace - silnoproud</t>
  </si>
  <si>
    <t xml:space="preserve">    742 - Elektroinstalace - slaboproud</t>
  </si>
  <si>
    <t xml:space="preserve">    751 - Vzduchotechnika</t>
  </si>
  <si>
    <t xml:space="preserve">    766 - Konstrukce truhlářské</t>
  </si>
  <si>
    <t xml:space="preserve">    767 - Konstrukce zámečnické</t>
  </si>
  <si>
    <t xml:space="preserve">    771 - Podlahy z dlaždic</t>
  </si>
  <si>
    <t xml:space="preserve">    775 - Podlahy skládané</t>
  </si>
  <si>
    <t xml:space="preserve">    776 - Podlahy povlakové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</si>
  <si>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</si>
  <si>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</si>
  <si>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</si>
  <si>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VRN - Vedlejší rozpočtové náklady</t>
  </si>
  <si>
    <t xml:space="preserve">    VRN6 - Územní vlivy</t>
  </si>
  <si>
    <t xml:space="preserve">    VRN7 - Provozní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</si>
  <si>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</si>
  <si>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</si>
  <si>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</si>
  <si>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</si>
  <si>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</si>
  <si>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</si>
  <si>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</si>
  <si>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</si>
  <si>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</si>
  <si>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</si>
  <si>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</si>
  <si>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</si>
  <si>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</si>
  <si>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</si>
  <si>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</si>
  <si>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</si>
  <si>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3</t>
  </si>
  <si>
    <t>Svislé a kompletní konstrukce</t>
  </si>
  <si>
    <t>K</t>
  </si>
  <si>
    <t>342241115</t>
  </si>
  <si>
    <t>Příčky nebo přizdívky jednoduché z cihel nebo příčkovek pálených na maltu MVC nebo MC lícových, včetně spárování dl. 290 mm (český formát 290x140x65 mm) děrovaných, tl. 140 mm</t>
  </si>
  <si>
    <t>m2</t>
  </si>
  <si>
    <t>CS ÚRS 2025 01</t>
  </si>
  <si>
    <t>4</t>
  </si>
  <si>
    <t>2</t>
  </si>
  <si>
    <t>2104248997</t>
  </si>
  <si>
    <t>Online PSC</t>
  </si>
  <si>
    <t>https://podminky.urs.cz/item/CS_URS_2025_01/342241115</t>
  </si>
  <si>
    <t>VV</t>
  </si>
  <si>
    <t>1,5*0,65" přizdívka za vanou</t>
  </si>
  <si>
    <t>346244353</t>
  </si>
  <si>
    <t>Obezdívka koupelnových van ploch rovných z přesných pórobetonových tvárnic, na tenké maltové lože, tl. 75 mm</t>
  </si>
  <si>
    <t>-1630889211</t>
  </si>
  <si>
    <t>https://podminky.urs.cz/item/CS_URS_2025_01/346244353</t>
  </si>
  <si>
    <t>(1,76*2)*0,65+(0,7*2)*0,65" podezdívka vany</t>
  </si>
  <si>
    <t>6</t>
  </si>
  <si>
    <t>Úpravy povrchů, podlahy a osazování výplní</t>
  </si>
  <si>
    <t>611131121</t>
  </si>
  <si>
    <t>Podkladní a spojovací vrstva vnitřních omítaných ploch penetrace disperzní nanášená ručně stropů</t>
  </si>
  <si>
    <t>817554366</t>
  </si>
  <si>
    <t>https://podminky.urs.cz/item/CS_URS_2025_01/611131121</t>
  </si>
  <si>
    <t>52" oprava omítek stropů 100%</t>
  </si>
  <si>
    <t>611135011</t>
  </si>
  <si>
    <t>Vyrovnání nerovností podkladu vnitřních omítaných ploch tmelem, tl. do 2 mm stropů</t>
  </si>
  <si>
    <t>834841733</t>
  </si>
  <si>
    <t>https://podminky.urs.cz/item/CS_URS_2025_01/611135011</t>
  </si>
  <si>
    <t>5</t>
  </si>
  <si>
    <t>611142001</t>
  </si>
  <si>
    <t>Pletivo vnitřních ploch v ploše nebo pruzích, na plném podkladu sklovláknité vtlačené do tmelu včetně tmelu stropů</t>
  </si>
  <si>
    <t>795431558</t>
  </si>
  <si>
    <t>https://podminky.urs.cz/item/CS_URS_2025_01/611142001</t>
  </si>
  <si>
    <t>611321131</t>
  </si>
  <si>
    <t>Vápenocementový štuk vnitřních ploch tloušťky do 3 mm vodorovných konstrukcí stropů rovných</t>
  </si>
  <si>
    <t>-2127169922</t>
  </si>
  <si>
    <t>https://podminky.urs.cz/item/CS_URS_2025_01/611321131</t>
  </si>
  <si>
    <t>7</t>
  </si>
  <si>
    <t>612131121</t>
  </si>
  <si>
    <t>Podkladní a spojovací vrstva vnitřních omítaných ploch penetrace disperzní nanášená ručně stěn</t>
  </si>
  <si>
    <t>1293402959</t>
  </si>
  <si>
    <t>https://podminky.urs.cz/item/CS_URS_2025_01/612131121</t>
  </si>
  <si>
    <t>140" oprava omítek stěn do 100%</t>
  </si>
  <si>
    <t>8</t>
  </si>
  <si>
    <t>612135011</t>
  </si>
  <si>
    <t>Vyrovnání nerovností podkladu vnitřních omítaných ploch tmelem, tl. do 2 mm stěn</t>
  </si>
  <si>
    <t>-483151114</t>
  </si>
  <si>
    <t>https://podminky.urs.cz/item/CS_URS_2025_01/612135011</t>
  </si>
  <si>
    <t>9</t>
  </si>
  <si>
    <t>612135101</t>
  </si>
  <si>
    <t>Hrubá výplň rýh maltou jakékoli šířky rýhy ve stěnách</t>
  </si>
  <si>
    <t>1886429278</t>
  </si>
  <si>
    <t>https://podminky.urs.cz/item/CS_URS_2025_01/612135101</t>
  </si>
  <si>
    <t>10</t>
  </si>
  <si>
    <t>612142001</t>
  </si>
  <si>
    <t>Pletivo vnitřních ploch v ploše nebo pruzích, na plném podkladu sklovláknité vtlačené do tmelu včetně tmelu stěn</t>
  </si>
  <si>
    <t>1899634266</t>
  </si>
  <si>
    <t>https://podminky.urs.cz/item/CS_URS_2025_01/612142001</t>
  </si>
  <si>
    <t>11</t>
  </si>
  <si>
    <t>612311131</t>
  </si>
  <si>
    <t>Vápenný štuk vnitřních ploch tloušťky do 3 mm svislých konstrukcí stěn</t>
  </si>
  <si>
    <t>-1838649814</t>
  </si>
  <si>
    <t>https://podminky.urs.cz/item/CS_URS_2025_01/612311131</t>
  </si>
  <si>
    <t>612321121</t>
  </si>
  <si>
    <t>Omítka vápenocementová vnitřních ploch nanášená ručně jednovrstvá, tloušťky do 10 mm hladká svislých konstrukcí stěn</t>
  </si>
  <si>
    <t>1924560900</t>
  </si>
  <si>
    <t>https://podminky.urs.cz/item/CS_URS_2025_01/612321121</t>
  </si>
  <si>
    <t>22" koupelna s WC</t>
  </si>
  <si>
    <t>Mezisoučet</t>
  </si>
  <si>
    <t>8,4" kuchyň</t>
  </si>
  <si>
    <t>Součet</t>
  </si>
  <si>
    <t>13</t>
  </si>
  <si>
    <t>619991011</t>
  </si>
  <si>
    <t>Zakrytí vnitřních ploch před znečištěním PE fólií včetně pozdějšího odkrytí samostatných konstrukcí a prvků</t>
  </si>
  <si>
    <t>896316537</t>
  </si>
  <si>
    <t>https://podminky.urs.cz/item/CS_URS_2025_01/619991011</t>
  </si>
  <si>
    <t>14</t>
  </si>
  <si>
    <t>619995001</t>
  </si>
  <si>
    <t>Začištění omítek (s dodáním hmot) kolem oken, dveří, podlah, obkladů apod.</t>
  </si>
  <si>
    <t>m</t>
  </si>
  <si>
    <t>1129724469</t>
  </si>
  <si>
    <t>https://podminky.urs.cz/item/CS_URS_2025_01/619995001</t>
  </si>
  <si>
    <t>Ostatní konstrukce a práce, bourání</t>
  </si>
  <si>
    <t>15</t>
  </si>
  <si>
    <t>949101111</t>
  </si>
  <si>
    <t>Lešení pomocné pracovní pro objekty pozemních staveb pro zatížení do 150 kg/m2, o výšce lešeňové podlahy do 1,9 m</t>
  </si>
  <si>
    <t>676478922</t>
  </si>
  <si>
    <t>https://podminky.urs.cz/item/CS_URS_2025_01/949101111</t>
  </si>
  <si>
    <t>16</t>
  </si>
  <si>
    <t>952901105</t>
  </si>
  <si>
    <t>Čištění budov při provádění oprav a udržovacích prací oken dvojitých nebo zdvojených omytím, plochy do do 0,6 m2</t>
  </si>
  <si>
    <t>-1260922867</t>
  </si>
  <si>
    <t>https://podminky.urs.cz/item/CS_URS_2025_01/952901105</t>
  </si>
  <si>
    <t>17</t>
  </si>
  <si>
    <t>952901114</t>
  </si>
  <si>
    <t>Vyčištění budov nebo objektů před předáním do užívání budov bytové nebo občanské výstavby, světlé výšky podlaží přes 4 m</t>
  </si>
  <si>
    <t>488710979</t>
  </si>
  <si>
    <t>https://podminky.urs.cz/item/CS_URS_2025_01/952901114</t>
  </si>
  <si>
    <t>18</t>
  </si>
  <si>
    <t>952902031</t>
  </si>
  <si>
    <t>Čištění budov při provádění oprav a udržovacích prací podlah hladkých omytím</t>
  </si>
  <si>
    <t>-1724672934</t>
  </si>
  <si>
    <t>https://podminky.urs.cz/item/CS_URS_2025_01/952902031</t>
  </si>
  <si>
    <t>19</t>
  </si>
  <si>
    <t>962031132</t>
  </si>
  <si>
    <t>Bourání příček nebo přizdívek z cihel pálených plných nebo dutých, tl. do 100 mm</t>
  </si>
  <si>
    <t>-1083562344</t>
  </si>
  <si>
    <t>https://podminky.urs.cz/item/CS_URS_2025_01/962031132</t>
  </si>
  <si>
    <t>20</t>
  </si>
  <si>
    <t>962031133</t>
  </si>
  <si>
    <t>Bourání příček nebo přizdívek z cihel pálených plných nebo dutých, tl. přes 100 do 150 mm</t>
  </si>
  <si>
    <t>-1071028108</t>
  </si>
  <si>
    <t>https://podminky.urs.cz/item/CS_URS_2025_01/962031133</t>
  </si>
  <si>
    <t>965046111</t>
  </si>
  <si>
    <t>Broušení stávajících betonových podlah úběr do 3 mm</t>
  </si>
  <si>
    <t>-1466818733</t>
  </si>
  <si>
    <t>https://podminky.urs.cz/item/CS_URS_2025_01/965046111</t>
  </si>
  <si>
    <t>4,75 "koupelna</t>
  </si>
  <si>
    <t>0,77 "WC</t>
  </si>
  <si>
    <t>22</t>
  </si>
  <si>
    <t>974031121</t>
  </si>
  <si>
    <t>Vysekání rýh ve zdivu cihelném na maltu vápennou nebo vápenocementovou do hl. 30 mm a šířky do 30 mm</t>
  </si>
  <si>
    <t>370513439</t>
  </si>
  <si>
    <t>https://podminky.urs.cz/item/CS_URS_2025_01/974031121</t>
  </si>
  <si>
    <t>23</t>
  </si>
  <si>
    <t>974031122</t>
  </si>
  <si>
    <t>Vysekání rýh ve zdivu cihelném na maltu vápennou nebo vápenocementovou do hl. 30 mm a šířky do 70 mm</t>
  </si>
  <si>
    <t>1944883673</t>
  </si>
  <si>
    <t>https://podminky.urs.cz/item/CS_URS_2025_01/974031122</t>
  </si>
  <si>
    <t>24</t>
  </si>
  <si>
    <t>974031123</t>
  </si>
  <si>
    <t>Vysekání rýh ve zdivu cihelném na maltu vápennou nebo vápenocementovou do hl. 30 mm a šířky do 100 mm</t>
  </si>
  <si>
    <t>-105424996</t>
  </si>
  <si>
    <t>https://podminky.urs.cz/item/CS_URS_2025_01/974031123</t>
  </si>
  <si>
    <t>25</t>
  </si>
  <si>
    <t>974031142</t>
  </si>
  <si>
    <t>Vysekání rýh ve zdivu cihelném na maltu vápennou nebo vápenocementovou do hl. 70 mm a šířky do 70 mm</t>
  </si>
  <si>
    <t>-1981520493</t>
  </si>
  <si>
    <t>https://podminky.urs.cz/item/CS_URS_2025_01/974031142</t>
  </si>
  <si>
    <t>26</t>
  </si>
  <si>
    <t>977333121</t>
  </si>
  <si>
    <t>Frézování drážek pro vodiče ve stropech nebo klenbách z cihel včetně omítky, rozměru do 30x30 mm</t>
  </si>
  <si>
    <t>1223095348</t>
  </si>
  <si>
    <t>https://podminky.urs.cz/item/CS_URS_2025_01/977333121</t>
  </si>
  <si>
    <t>27</t>
  </si>
  <si>
    <t>977343211</t>
  </si>
  <si>
    <t>Frézování drážek pro vodiče v podlahách z betonu, rozměru do 30x30 mm</t>
  </si>
  <si>
    <t>1136845099</t>
  </si>
  <si>
    <t>https://podminky.urs.cz/item/CS_URS_2025_01/977343211</t>
  </si>
  <si>
    <t>28</t>
  </si>
  <si>
    <t>978021191</t>
  </si>
  <si>
    <t>Otlučení cementových vnitřních ploch stěn, v rozsahu do 100 %</t>
  </si>
  <si>
    <t>1293175316</t>
  </si>
  <si>
    <t>https://podminky.urs.cz/item/CS_URS_2025_01/978021191</t>
  </si>
  <si>
    <t>29</t>
  </si>
  <si>
    <t>978035117</t>
  </si>
  <si>
    <t>Odstranění tenkovrstvých omítek nebo štuku tloušťky do 2 mm obroušením, rozsahu přes 50 do 100%</t>
  </si>
  <si>
    <t>996693645</t>
  </si>
  <si>
    <t>https://podminky.urs.cz/item/CS_URS_2025_01/978035117</t>
  </si>
  <si>
    <t>997</t>
  </si>
  <si>
    <t>Přesun sutě</t>
  </si>
  <si>
    <t>30</t>
  </si>
  <si>
    <t>997002511</t>
  </si>
  <si>
    <t>Vodorovné přemístění suti a vybouraných hmot bez naložení, se složením a hrubým urovnáním na vzdálenost do 1 km</t>
  </si>
  <si>
    <t>t</t>
  </si>
  <si>
    <t>221450420</t>
  </si>
  <si>
    <t>https://podminky.urs.cz/item/CS_URS_2025_01/997002511</t>
  </si>
  <si>
    <t>31</t>
  </si>
  <si>
    <t>997002519</t>
  </si>
  <si>
    <t>Vodorovné přemístění suti a vybouraných hmot bez naložení, se složením a hrubým urovnáním Příplatek k ceně za každý další započatý 1 km přes 1 km</t>
  </si>
  <si>
    <t>-1123796753</t>
  </si>
  <si>
    <t>https://podminky.urs.cz/item/CS_URS_2025_01/997002519</t>
  </si>
  <si>
    <t>7,101*20</t>
  </si>
  <si>
    <t>32</t>
  </si>
  <si>
    <t>997002611</t>
  </si>
  <si>
    <t>Nakládání suti a vybouraných hmot na dopravní prostředek pro vodorovné přemístění</t>
  </si>
  <si>
    <t>-855739782</t>
  </si>
  <si>
    <t>https://podminky.urs.cz/item/CS_URS_2025_01/997002611</t>
  </si>
  <si>
    <t>33</t>
  </si>
  <si>
    <t>997013153</t>
  </si>
  <si>
    <t>Vnitrostaveništní doprava suti a vybouraných hmot vodorovně do 50 m s naložením s omezením mechanizace pro budovy a haly výšky přes 9 do 12 m</t>
  </si>
  <si>
    <t>260152700</t>
  </si>
  <si>
    <t>https://podminky.urs.cz/item/CS_URS_2025_01/997013153</t>
  </si>
  <si>
    <t>34</t>
  </si>
  <si>
    <t>997013219</t>
  </si>
  <si>
    <t>Vnitrostaveništní doprava suti a vybouraných hmot vodorovně do 50 m s naložením Příplatek k cenám -3111 až -3217 za zvětšenou vodorovnou dopravu přes vymezenou dopravní vzdálenost za každých dalších započatých 10 m</t>
  </si>
  <si>
    <t>172040312</t>
  </si>
  <si>
    <t>https://podminky.urs.cz/item/CS_URS_2025_01/997013219</t>
  </si>
  <si>
    <t>35</t>
  </si>
  <si>
    <t>997013609</t>
  </si>
  <si>
    <t>Poplatek za uložení stavebního odpadu na skládce (skládkovné) ze směsí nebo oddělených frakcí betonu, cihel a keramických výrobků zatříděného do Katalogu odpadů pod kódem 17 01 07</t>
  </si>
  <si>
    <t>1719630002</t>
  </si>
  <si>
    <t>https://podminky.urs.cz/item/CS_URS_2025_01/997013609</t>
  </si>
  <si>
    <t>36</t>
  </si>
  <si>
    <t>997013813</t>
  </si>
  <si>
    <t>Poplatek za uložení stavebního odpadu na skládce (skládkovné) z plastických hmot zatříděného do Katalogu odpadů pod kódem 17 02 03</t>
  </si>
  <si>
    <t>1567791180</t>
  </si>
  <si>
    <t>https://podminky.urs.cz/item/CS_URS_2025_01/997013813</t>
  </si>
  <si>
    <t>998</t>
  </si>
  <si>
    <t>Přesun hmot</t>
  </si>
  <si>
    <t>37</t>
  </si>
  <si>
    <t>998018002</t>
  </si>
  <si>
    <t>Přesun hmot pro budovy občanské výstavby, bydlení, výrobu a služby ruční (bez užití mechanizace) vodorovná dopravní vzdálenost do 100 m pro budovy s jakoukoliv nosnou konstrukcí výšky přes 6 do 12 m</t>
  </si>
  <si>
    <t>999587723</t>
  </si>
  <si>
    <t>https://podminky.urs.cz/item/CS_URS_2025_01/998018002</t>
  </si>
  <si>
    <t>PSV</t>
  </si>
  <si>
    <t>Práce a dodávky PSV</t>
  </si>
  <si>
    <t>711</t>
  </si>
  <si>
    <t>Izolace proti vodě, vlhkosti a plynům</t>
  </si>
  <si>
    <t>38</t>
  </si>
  <si>
    <t>711113117</t>
  </si>
  <si>
    <t>Izolace proti zemní vlhkosti natěradly a tmely za studena na ploše vodorovné V těsnicí stěrkou jednosložkovu na bázi cementu</t>
  </si>
  <si>
    <t>439562356</t>
  </si>
  <si>
    <t>https://podminky.urs.cz/item/CS_URS_2025_01/711113117</t>
  </si>
  <si>
    <t>39</t>
  </si>
  <si>
    <t>711113127</t>
  </si>
  <si>
    <t>Izolace proti zemní vlhkosti natěradly a tmely za studena na ploše svislé S těsnicí stěrkou jednosložkovu na bázi cementu</t>
  </si>
  <si>
    <t>-1551820235</t>
  </si>
  <si>
    <t>https://podminky.urs.cz/item/CS_URS_2025_01/711113127</t>
  </si>
  <si>
    <t>9+8*0,15" Izolace okolo vany (v. 2m), za umyvadlem (v. 1,5m) a sokl 15cm</t>
  </si>
  <si>
    <t>40</t>
  </si>
  <si>
    <t>711199101</t>
  </si>
  <si>
    <t>Provedení izolace proti zemní vlhkosti hydroizolační stěrkou doplňků vodotěsné těsnící pásky pro dilatační a styčné spáry</t>
  </si>
  <si>
    <t>-304982568</t>
  </si>
  <si>
    <t>https://podminky.urs.cz/item/CS_URS_2025_01/711199101</t>
  </si>
  <si>
    <t>41</t>
  </si>
  <si>
    <t>M</t>
  </si>
  <si>
    <t>28355021</t>
  </si>
  <si>
    <t>páska pružná těsnící hydroizolační š do 100mm</t>
  </si>
  <si>
    <t>529473613</t>
  </si>
  <si>
    <t>17*1,1</t>
  </si>
  <si>
    <t>42</t>
  </si>
  <si>
    <t>998711312</t>
  </si>
  <si>
    <t>Přesun hmot pro izolace proti vodě, vlhkosti a plynům stanovený procentní sazbou (%) z ceny vodorovná dopravní vzdálenost do 50 m ruční (bez užití mechanizace) v objektech výšky přes 6 do 12 m</t>
  </si>
  <si>
    <t>%</t>
  </si>
  <si>
    <t>-433525377</t>
  </si>
  <si>
    <t>https://podminky.urs.cz/item/CS_URS_2025_01/998711312</t>
  </si>
  <si>
    <t>721</t>
  </si>
  <si>
    <t>Zdravotechnika - vnitřní kanalizace</t>
  </si>
  <si>
    <t>43</t>
  </si>
  <si>
    <t>721174043</t>
  </si>
  <si>
    <t>Potrubí z trub polypropylenových připojovací DN 50</t>
  </si>
  <si>
    <t>-1906919820</t>
  </si>
  <si>
    <t>https://podminky.urs.cz/item/CS_URS_2025_01/721174043</t>
  </si>
  <si>
    <t>44</t>
  </si>
  <si>
    <t>721174045</t>
  </si>
  <si>
    <t>Potrubí z trub polypropylenových připojovací DN 110</t>
  </si>
  <si>
    <t>-1639031542</t>
  </si>
  <si>
    <t>https://podminky.urs.cz/item/CS_URS_2025_01/721174045</t>
  </si>
  <si>
    <t>45</t>
  </si>
  <si>
    <t>721194105</t>
  </si>
  <si>
    <t>Vyměření přípojek na potrubí vyvedení a upevnění odpadních výpustek DN 50</t>
  </si>
  <si>
    <t>kus</t>
  </si>
  <si>
    <t>-857861163</t>
  </si>
  <si>
    <t>https://podminky.urs.cz/item/CS_URS_2025_01/721194105</t>
  </si>
  <si>
    <t>46</t>
  </si>
  <si>
    <t>721194109</t>
  </si>
  <si>
    <t>Vyměření přípojek na potrubí vyvedení a upevnění odpadních výpustek DN 110</t>
  </si>
  <si>
    <t>-1138959382</t>
  </si>
  <si>
    <t>https://podminky.urs.cz/item/CS_URS_2025_01/721194109</t>
  </si>
  <si>
    <t>47</t>
  </si>
  <si>
    <t>721229111</t>
  </si>
  <si>
    <t>Zápachové uzávěrky montáž zápachových uzávěrek ostatních typů do DN 50</t>
  </si>
  <si>
    <t>1577466046</t>
  </si>
  <si>
    <t>https://podminky.urs.cz/item/CS_URS_2025_01/721229111</t>
  </si>
  <si>
    <t>48</t>
  </si>
  <si>
    <t>55161830</t>
  </si>
  <si>
    <t>uzávěrka zápachová pro pračku a myčku podomítková DN 40/50 nerez</t>
  </si>
  <si>
    <t>-806650491</t>
  </si>
  <si>
    <t>49</t>
  </si>
  <si>
    <t>721290111</t>
  </si>
  <si>
    <t>Zkouška těsnosti kanalizace v objektech vodou do DN 125</t>
  </si>
  <si>
    <t>1691693563</t>
  </si>
  <si>
    <t>https://podminky.urs.cz/item/CS_URS_2025_01/721290111</t>
  </si>
  <si>
    <t>50</t>
  </si>
  <si>
    <t>998721212</t>
  </si>
  <si>
    <t>Přesun hmot pro vnitřní kanalizaci stanovený procentní sazbou (%) z ceny vodorovná dopravní vzdálenost do 50 m s omezením mechanizace v objektech výšky přes 6 do 12 m</t>
  </si>
  <si>
    <t>-1639436136</t>
  </si>
  <si>
    <t>https://podminky.urs.cz/item/CS_URS_2025_01/998721212</t>
  </si>
  <si>
    <t>722</t>
  </si>
  <si>
    <t>Zdravotechnika - vnitřní vodovod</t>
  </si>
  <si>
    <t>51</t>
  </si>
  <si>
    <t>722130801</t>
  </si>
  <si>
    <t>Demontáž potrubí z ocelových trubek pozinkovaných závitových do DN 25</t>
  </si>
  <si>
    <t>-408830679</t>
  </si>
  <si>
    <t>https://podminky.urs.cz/item/CS_URS_2025_01/722130801</t>
  </si>
  <si>
    <t>52</t>
  </si>
  <si>
    <t>722176112</t>
  </si>
  <si>
    <t>Montáž potrubí z plastových trub svařovaných polyfuzně D přes 16 do 20 mm</t>
  </si>
  <si>
    <t>1757248825</t>
  </si>
  <si>
    <t>https://podminky.urs.cz/item/CS_URS_2025_01/722176112</t>
  </si>
  <si>
    <t>53</t>
  </si>
  <si>
    <t>28615100</t>
  </si>
  <si>
    <t>trubka tlaková PPR řada PN 10 20x2,2x4000mm</t>
  </si>
  <si>
    <t>-739099873</t>
  </si>
  <si>
    <t>14*1,03 'Přepočtené koeficientem množství</t>
  </si>
  <si>
    <t>54</t>
  </si>
  <si>
    <t>722181211</t>
  </si>
  <si>
    <t>Ochrana potrubí termoizolačními trubicemi z pěnového polyetylenu PE přilepenými v příčných a podélných spojích, tloušťky izolace do 6 mm, vnitřního průměru izolace DN do 22 mm</t>
  </si>
  <si>
    <t>2124049568</t>
  </si>
  <si>
    <t>https://podminky.urs.cz/item/CS_URS_2025_01/722181211</t>
  </si>
  <si>
    <t>55</t>
  </si>
  <si>
    <t>722220111</t>
  </si>
  <si>
    <t>Armatury s jedním závitem nástěnky pro výtokový ventil G 1/2"</t>
  </si>
  <si>
    <t>-1402389652</t>
  </si>
  <si>
    <t>https://podminky.urs.cz/item/CS_URS_2025_01/722220111</t>
  </si>
  <si>
    <t>56</t>
  </si>
  <si>
    <t>722220121</t>
  </si>
  <si>
    <t>Armatury s jedním závitem nástěnky pro baterii G 1/2"</t>
  </si>
  <si>
    <t>pár</t>
  </si>
  <si>
    <t>776139976</t>
  </si>
  <si>
    <t>https://podminky.urs.cz/item/CS_URS_2025_01/722220121</t>
  </si>
  <si>
    <t>57</t>
  </si>
  <si>
    <t>722290246</t>
  </si>
  <si>
    <t>Zkoušky, proplach a desinfekce vodovodního potrubí zkoušky těsnosti vodovodního potrubí plastového do DN 40</t>
  </si>
  <si>
    <t>-970711418</t>
  </si>
  <si>
    <t>https://podminky.urs.cz/item/CS_URS_2025_01/722290246</t>
  </si>
  <si>
    <t>58</t>
  </si>
  <si>
    <t>998722212</t>
  </si>
  <si>
    <t>Přesun hmot pro vnitřní vodovod stanovený procentní sazbou (%) z ceny vodorovná dopravní vzdálenost do 50 m s omezením mechanizace v objektech výšky přes 6 do 12 m</t>
  </si>
  <si>
    <t>1257332552</t>
  </si>
  <si>
    <t>https://podminky.urs.cz/item/CS_URS_2025_01/998722212</t>
  </si>
  <si>
    <t>725</t>
  </si>
  <si>
    <t>Zdravotechnika - zařizovací předměty</t>
  </si>
  <si>
    <t>59</t>
  </si>
  <si>
    <t>725110811</t>
  </si>
  <si>
    <t>Demontáž klozetů splachovacíchch s nádrží nebo tlakovým splachovačem</t>
  </si>
  <si>
    <t>soubor</t>
  </si>
  <si>
    <t>1439869252</t>
  </si>
  <si>
    <t>60</t>
  </si>
  <si>
    <t>725119122</t>
  </si>
  <si>
    <t>Zařízení záchodů montáž klozetových mís kombi</t>
  </si>
  <si>
    <t>-67785148</t>
  </si>
  <si>
    <t>https://podminky.urs.cz/item/CS_URS_2025_01/725119122</t>
  </si>
  <si>
    <t>61</t>
  </si>
  <si>
    <t>64232071</t>
  </si>
  <si>
    <t>klozet keramický kombinovaný hluboké splachování odpad šikmý bílý 630x400x770mm</t>
  </si>
  <si>
    <t>623075542</t>
  </si>
  <si>
    <t>62</t>
  </si>
  <si>
    <t>725210821</t>
  </si>
  <si>
    <t>Demontáž umyvadel bez výtokových armatur umyvadel</t>
  </si>
  <si>
    <t>-718323395</t>
  </si>
  <si>
    <t>63</t>
  </si>
  <si>
    <t>725219102</t>
  </si>
  <si>
    <t>Umyvadla montáž umyvadel ostatních typů na šrouby</t>
  </si>
  <si>
    <t>1522617</t>
  </si>
  <si>
    <t>https://podminky.urs.cz/item/CS_URS_2025_01/725219102</t>
  </si>
  <si>
    <t>64</t>
  </si>
  <si>
    <t>725220842</t>
  </si>
  <si>
    <t>Demontáž van ocelových volně stojících</t>
  </si>
  <si>
    <t>1584656874</t>
  </si>
  <si>
    <t>https://podminky.urs.cz/item/CS_URS_2025_01/725220842</t>
  </si>
  <si>
    <t>65</t>
  </si>
  <si>
    <t>725224138</t>
  </si>
  <si>
    <t>Vany bez výtokových armatur ocelové smaltované se zápachovou uzávěrkou dl. 1700 mm</t>
  </si>
  <si>
    <t>375025814</t>
  </si>
  <si>
    <t>https://podminky.urs.cz/item/CS_URS_2025_01/725224138</t>
  </si>
  <si>
    <t>66</t>
  </si>
  <si>
    <t>725319111</t>
  </si>
  <si>
    <t>Dřezy bez výtokových armatur montáž dřezů ostatních typů</t>
  </si>
  <si>
    <t>-978791508</t>
  </si>
  <si>
    <t>67</t>
  </si>
  <si>
    <t>55231079</t>
  </si>
  <si>
    <t>dřez nerez s odkládací ploškou vestavný matný 580x500mm</t>
  </si>
  <si>
    <t>-21188807</t>
  </si>
  <si>
    <t>68</t>
  </si>
  <si>
    <t>725819202</t>
  </si>
  <si>
    <t>Ventily montáž ventilů ostatních typů nástěnných G 3/4"</t>
  </si>
  <si>
    <t>749054050</t>
  </si>
  <si>
    <t>69</t>
  </si>
  <si>
    <t>55111982</t>
  </si>
  <si>
    <t>ventil rohový pračkový 3/4"</t>
  </si>
  <si>
    <t>-686765013</t>
  </si>
  <si>
    <t>70</t>
  </si>
  <si>
    <t>725820801</t>
  </si>
  <si>
    <t>Demontáž baterií nástěnných do G 3/4</t>
  </si>
  <si>
    <t>-53982235</t>
  </si>
  <si>
    <t>https://podminky.urs.cz/item/CS_URS_2025_01/725820801</t>
  </si>
  <si>
    <t>71</t>
  </si>
  <si>
    <t>725829111</t>
  </si>
  <si>
    <t>Baterie dřezové montáž ostatních typů stojánkových G 1/2"</t>
  </si>
  <si>
    <t>691972759</t>
  </si>
  <si>
    <t>https://podminky.urs.cz/item/CS_URS_2025_01/725829111</t>
  </si>
  <si>
    <t>72</t>
  </si>
  <si>
    <t>55143181</t>
  </si>
  <si>
    <t>baterie dřezová páková stojánková do 1 otvoru s otáčivým ústím dl ramínka 265mm</t>
  </si>
  <si>
    <t>-1738474566</t>
  </si>
  <si>
    <t>73</t>
  </si>
  <si>
    <t>725829131.1</t>
  </si>
  <si>
    <t>Baterie umyvadlové montáž ostatních typů stojánkových G 1/2"</t>
  </si>
  <si>
    <t>133669623</t>
  </si>
  <si>
    <t>https://podminky.urs.cz/item/CS_URS_2025_01/725829131.1</t>
  </si>
  <si>
    <t>74</t>
  </si>
  <si>
    <t>55145686.1</t>
  </si>
  <si>
    <t>baterie umyvadlová stojánková páková</t>
  </si>
  <si>
    <t>1248405647</t>
  </si>
  <si>
    <t>75</t>
  </si>
  <si>
    <t>725839101</t>
  </si>
  <si>
    <t>Baterie vanové montáž ostatních typů nástěnných nebo stojánkových G 1/2"</t>
  </si>
  <si>
    <t>1537088415</t>
  </si>
  <si>
    <t>https://podminky.urs.cz/item/CS_URS_2025_01/725839101</t>
  </si>
  <si>
    <t>76</t>
  </si>
  <si>
    <t>55144949</t>
  </si>
  <si>
    <t>baterie vanová/sprchová nástěnná páková 150mm chrom</t>
  </si>
  <si>
    <t>1594682165</t>
  </si>
  <si>
    <t>77</t>
  </si>
  <si>
    <t>725869218</t>
  </si>
  <si>
    <t>Zápachové uzávěrky zařizovacích předmětů montáž zápachových uzávěrek dřezových dvoudílných U-sifonů</t>
  </si>
  <si>
    <t>-1590790492</t>
  </si>
  <si>
    <t>https://podminky.urs.cz/item/CS_URS_2025_01/725869218</t>
  </si>
  <si>
    <t>78</t>
  </si>
  <si>
    <t>55161117</t>
  </si>
  <si>
    <t>uzávěrka zápachová dřezová s přípojkou pro myčku a pračku DN 40</t>
  </si>
  <si>
    <t>-735509554</t>
  </si>
  <si>
    <t>79</t>
  </si>
  <si>
    <t>55161620</t>
  </si>
  <si>
    <t>uzávěrka zápachová pro vany sprchových koutů samočisticí s kulovým kloubem na odtoku DN 40/50 a přepadovou trubicí</t>
  </si>
  <si>
    <t>1356754169</t>
  </si>
  <si>
    <t>80</t>
  </si>
  <si>
    <t>55161314</t>
  </si>
  <si>
    <t>uzávěrka zápachová umyvadlová s přípojkou pračky DN 40</t>
  </si>
  <si>
    <t>412853684</t>
  </si>
  <si>
    <t>81</t>
  </si>
  <si>
    <t>725980122</t>
  </si>
  <si>
    <t>Dvířka revizní 15/25</t>
  </si>
  <si>
    <t>-1837706926</t>
  </si>
  <si>
    <t>https://podminky.urs.cz/item/CS_URS_2025_01/725980122</t>
  </si>
  <si>
    <t>82</t>
  </si>
  <si>
    <t>998725212</t>
  </si>
  <si>
    <t>Přesun hmot pro zařizovací předměty stanovený procentní sazbou (%) z ceny vodorovná dopravní vzdálenost do 50 m s omezením mechanizace v objektech výšky přes 6 do 12 m</t>
  </si>
  <si>
    <t>775304262</t>
  </si>
  <si>
    <t>https://podminky.urs.cz/item/CS_URS_2025_01/998725212</t>
  </si>
  <si>
    <t>734</t>
  </si>
  <si>
    <t>Ústřední vytápění - armatury</t>
  </si>
  <si>
    <t>83</t>
  </si>
  <si>
    <t>734430821</t>
  </si>
  <si>
    <t>Demontáž termostatů kapilárových</t>
  </si>
  <si>
    <t>1245490161</t>
  </si>
  <si>
    <t>https://podminky.urs.cz/item/CS_URS_2025_01/734430821</t>
  </si>
  <si>
    <t>84</t>
  </si>
  <si>
    <t>734229143</t>
  </si>
  <si>
    <t>Montáž termoregulační hlavice jednobodového připojení</t>
  </si>
  <si>
    <t>1360178319</t>
  </si>
  <si>
    <t>https://podminky.urs.cz/item/CS_URS_2025_01/734229143</t>
  </si>
  <si>
    <t>85</t>
  </si>
  <si>
    <t>55121295</t>
  </si>
  <si>
    <t>ventil termoregulační přímý 1bodové připojení</t>
  </si>
  <si>
    <t>841469941</t>
  </si>
  <si>
    <t>86</t>
  </si>
  <si>
    <t>998734212</t>
  </si>
  <si>
    <t>Přesun hmot pro armatury stanovený procentní sazbou (%) z ceny vodorovná dopravní vzdálenost do 50 m s omezením mechanizace v objektech výšky přes 6 do 12 m</t>
  </si>
  <si>
    <t>723925975</t>
  </si>
  <si>
    <t>https://podminky.urs.cz/item/CS_URS_2025_01/998734212</t>
  </si>
  <si>
    <t>735</t>
  </si>
  <si>
    <t>Ústřední vytápění - otopná tělesa</t>
  </si>
  <si>
    <t>87</t>
  </si>
  <si>
    <t>735000001</t>
  </si>
  <si>
    <t>Demontáž a zpětná montáž tepelných měřáků na topných tělesech</t>
  </si>
  <si>
    <t>soub.</t>
  </si>
  <si>
    <t>1382211662</t>
  </si>
  <si>
    <t>88</t>
  </si>
  <si>
    <t>735111307</t>
  </si>
  <si>
    <t>Otopná tělesa litinová článková se základním nátěrem výkon 38-152 W/článek připojovací rozteč/hloubka (mm) 600/160 (0,306 m2/kus)</t>
  </si>
  <si>
    <t>2025003493</t>
  </si>
  <si>
    <t>https://podminky.urs.cz/item/CS_URS_2025_01/735111307</t>
  </si>
  <si>
    <t>89</t>
  </si>
  <si>
    <t>735151822</t>
  </si>
  <si>
    <t xml:space="preserve">Demontáž otopných těles článkových </t>
  </si>
  <si>
    <t>-1818097807</t>
  </si>
  <si>
    <t>https://podminky.urs.cz/item/CS_URS_2025_01/735151822</t>
  </si>
  <si>
    <t>90</t>
  </si>
  <si>
    <t>735192925</t>
  </si>
  <si>
    <t>Zpětná montáž otopného tělesa článkového do 1500 mm</t>
  </si>
  <si>
    <t>5352619</t>
  </si>
  <si>
    <t>https://podminky.urs.cz/item/CS_URS_2025_01/735192925</t>
  </si>
  <si>
    <t>91</t>
  </si>
  <si>
    <t>735192925.2</t>
  </si>
  <si>
    <t>Vypuštění, kontrola (případná oprava), napuštění radiátorů</t>
  </si>
  <si>
    <t>CS ÚRS 2023 01</t>
  </si>
  <si>
    <t>-971086455</t>
  </si>
  <si>
    <t>https://podminky.urs.cz/item/CS_URS_2023_01/735192925.2</t>
  </si>
  <si>
    <t>92</t>
  </si>
  <si>
    <t>998735212</t>
  </si>
  <si>
    <t>Přesun hmot pro otopná tělesa stanovený procentní sazbou (%) z ceny vodorovná dopravní vzdálenost do 50 m s omezením mechanizace v objektech výšky přes 6 do 12 m</t>
  </si>
  <si>
    <t>-707519173</t>
  </si>
  <si>
    <t>https://podminky.urs.cz/item/CS_URS_2025_01/998735212</t>
  </si>
  <si>
    <t>741</t>
  </si>
  <si>
    <t>Elektroinstalace - silnoproud</t>
  </si>
  <si>
    <t>93</t>
  </si>
  <si>
    <t>741000001</t>
  </si>
  <si>
    <t xml:space="preserve">Dod + mont sklokeramické varné desky </t>
  </si>
  <si>
    <t>-1008180923</t>
  </si>
  <si>
    <t>94</t>
  </si>
  <si>
    <t>741000002</t>
  </si>
  <si>
    <t>Dod + mont vestavěné trouby</t>
  </si>
  <si>
    <t>-88204580</t>
  </si>
  <si>
    <t>95</t>
  </si>
  <si>
    <t>741112002</t>
  </si>
  <si>
    <t>Montáž krabic elektroinstalačních bez napojení na trubky a lišty, demontáže a montáže víčka a přístroje protahovacích nebo odbočných zapuštěných plastových kruhových pro sádrokartonové příčky</t>
  </si>
  <si>
    <t>601677361</t>
  </si>
  <si>
    <t>https://podminky.urs.cz/item/CS_URS_2025_01/741112002</t>
  </si>
  <si>
    <t>96</t>
  </si>
  <si>
    <t>34571465</t>
  </si>
  <si>
    <t>krabice do dutých stěn PVC přístrojová kruhová D 70mm hluboká</t>
  </si>
  <si>
    <t>-854568541</t>
  </si>
  <si>
    <t>97</t>
  </si>
  <si>
    <t>741122015</t>
  </si>
  <si>
    <t>Montáž kabelů měděných bez ukončení uložených pod omítku plných kulatých (např. CYKY), počtu a průřezu žil 3x1,5 mm2</t>
  </si>
  <si>
    <t>-640376451</t>
  </si>
  <si>
    <t>https://podminky.urs.cz/item/CS_URS_2025_01/741122015</t>
  </si>
  <si>
    <t>75" kabeláž světelných okruhů</t>
  </si>
  <si>
    <t>98</t>
  </si>
  <si>
    <t>34111030</t>
  </si>
  <si>
    <t>kabel instalační jádro Cu plné izolace PVC plášť PVC 450/750V (CYKY) 3x1,5mm2</t>
  </si>
  <si>
    <t>-471693324</t>
  </si>
  <si>
    <t>75*1,15 'Přepočtené koeficientem množství</t>
  </si>
  <si>
    <t>99</t>
  </si>
  <si>
    <t>741122016</t>
  </si>
  <si>
    <t>Montáž kabelů měděných bez ukončení uložených pod omítku plných kulatých (např. CYKY), počtu a průřezu žil 3x2,5 až 6 mm2</t>
  </si>
  <si>
    <t>620568512</t>
  </si>
  <si>
    <t>https://podminky.urs.cz/item/CS_URS_2025_01/741122016</t>
  </si>
  <si>
    <t>145" kabeláž zásuvkových okruhů</t>
  </si>
  <si>
    <t>100</t>
  </si>
  <si>
    <t>34111036</t>
  </si>
  <si>
    <t>kabel instalační jádro Cu plné izolace PVC plášť PVC 450/750V (CYKY) 3x2,5mm2</t>
  </si>
  <si>
    <t>-1425538931</t>
  </si>
  <si>
    <t>145*1,15 'Přepočtené koeficientem množství</t>
  </si>
  <si>
    <t>101</t>
  </si>
  <si>
    <t>741122031</t>
  </si>
  <si>
    <t>Montáž kabelů měděných bez ukončení uložených pod omítku plných kulatých (např. CYKY), počtu a průřezu žil 5x1,5 až 2,5 mm2</t>
  </si>
  <si>
    <t>1134875528</t>
  </si>
  <si>
    <t>https://podminky.urs.cz/item/CS_URS_2025_01/741122031</t>
  </si>
  <si>
    <t>102</t>
  </si>
  <si>
    <t>34111090</t>
  </si>
  <si>
    <t>kabel instalační jádro Cu plné izolace PVC plášť PVC 450/750V (CYKY) 5x1,5mm2</t>
  </si>
  <si>
    <t>-2095584040</t>
  </si>
  <si>
    <t>14*1,15 'Přepočtené koeficientem množství</t>
  </si>
  <si>
    <t>103</t>
  </si>
  <si>
    <t>741125811.1</t>
  </si>
  <si>
    <t>Demontáž a likvidace kabeláže, svítidel, zásuvek, spínačů, rozvaděčů</t>
  </si>
  <si>
    <t>CS ÚRS 2024 01</t>
  </si>
  <si>
    <t>1372099722</t>
  </si>
  <si>
    <t>https://podminky.urs.cz/item/CS_URS_2024_01/741125811.1</t>
  </si>
  <si>
    <t>104</t>
  </si>
  <si>
    <t>741136201</t>
  </si>
  <si>
    <t>Propojení kabelů nebo vodičů odbočnicí litinovou kabelů nebo vodičů celoplastových počtu a průřezu žil do 1x120, 2x50, 3x16 mm2</t>
  </si>
  <si>
    <t>soub</t>
  </si>
  <si>
    <t>101087555</t>
  </si>
  <si>
    <t>https://podminky.urs.cz/item/CS_URS_2025_01/741136201</t>
  </si>
  <si>
    <t>105</t>
  </si>
  <si>
    <t>741210001</t>
  </si>
  <si>
    <t>Montáž rozvodnic oceloplechových nebo plastových bez zapojení vodičů běžných, hmotnosti do 20 kg</t>
  </si>
  <si>
    <t>392834797</t>
  </si>
  <si>
    <t>https://podminky.urs.cz/item/CS_URS_2025_01/741210001</t>
  </si>
  <si>
    <t>106</t>
  </si>
  <si>
    <t>35711013</t>
  </si>
  <si>
    <t xml:space="preserve">rozvodnice nástěnná, plné dveře, IP41, 12 modulárních jednotek, vč. N/pE, včetně jističů a přepěťové ochrany </t>
  </si>
  <si>
    <t>-1720808283</t>
  </si>
  <si>
    <t>107</t>
  </si>
  <si>
    <t>741310111</t>
  </si>
  <si>
    <t xml:space="preserve">Dodávka a montáž spínačů jedno nebo dvoupólových polozapuštěných nebo zapuštěných se zapojením vodičů bezšroubové připojení ovladačů, přístroj, rámeček, kryt (Tango, Opus, Prémium,...) </t>
  </si>
  <si>
    <t>2079690364</t>
  </si>
  <si>
    <t>108</t>
  </si>
  <si>
    <t>741313001</t>
  </si>
  <si>
    <t>Dodávka a montáž zásuvek domovních se zapojením vodičů bezšroubové připojení polozapuštěných nebo zapuštěných 10/16 A, provedení 2P + PE, přístroj, rámeček, kryt (Tango, Opus, Prémium, ....)</t>
  </si>
  <si>
    <t>452557004</t>
  </si>
  <si>
    <t>109</t>
  </si>
  <si>
    <t>741370002</t>
  </si>
  <si>
    <t>Montáž svítidel žárovkových se zapojením vodičů bytových nebo společenských místností stropních přisazených 1 zdroj se sklem</t>
  </si>
  <si>
    <t>164703180</t>
  </si>
  <si>
    <t>110</t>
  </si>
  <si>
    <t>DAM.02785</t>
  </si>
  <si>
    <t>Plafoniera SOLA LED 24W 2208lm 4000K IP44 160° bílá</t>
  </si>
  <si>
    <t>-1389322903</t>
  </si>
  <si>
    <t>111</t>
  </si>
  <si>
    <t>741810001</t>
  </si>
  <si>
    <t>Zkoušky a prohlídky elektrických rozvodů a zařízení celková prohlídka a vyhotovení revizní zprávy pro objem montážních prací do 100 tis. Kč</t>
  </si>
  <si>
    <t>1295709495</t>
  </si>
  <si>
    <t>112</t>
  </si>
  <si>
    <t>998741212</t>
  </si>
  <si>
    <t>Přesun hmot pro silnoproud stanovený procentní sazbou (%) z ceny vodorovná dopravní vzdálenost do 50 m s omezením mechanizace v objektech výšky přes 6 do 12 m</t>
  </si>
  <si>
    <t>-921522999</t>
  </si>
  <si>
    <t>https://podminky.urs.cz/item/CS_URS_2025_01/998741212</t>
  </si>
  <si>
    <t>742</t>
  </si>
  <si>
    <t>Elektroinstalace - slaboproud</t>
  </si>
  <si>
    <t>113</t>
  </si>
  <si>
    <t>742121001</t>
  </si>
  <si>
    <t>Montáž kabelů sdělovacích pro vnitřní rozvody počtu žil do 15</t>
  </si>
  <si>
    <t>1200206898</t>
  </si>
  <si>
    <t>https://podminky.urs.cz/item/CS_URS_2025_01/742121001</t>
  </si>
  <si>
    <t>114</t>
  </si>
  <si>
    <t>34121002</t>
  </si>
  <si>
    <t>kabel sdělovací jádro Cu plné izolace PVC plášť PVC 100V (SYKY) 1x2x0,5mm2</t>
  </si>
  <si>
    <t>-384179941</t>
  </si>
  <si>
    <t>35*1,2 'Přepočtené koeficientem množství</t>
  </si>
  <si>
    <t>115</t>
  </si>
  <si>
    <t>742210121</t>
  </si>
  <si>
    <t>Montáž hlásiče automatického bodového</t>
  </si>
  <si>
    <t>-1762784518</t>
  </si>
  <si>
    <t>116</t>
  </si>
  <si>
    <t>40483010</t>
  </si>
  <si>
    <t>detektor kouře a teploty kombinovaný bezdrátový</t>
  </si>
  <si>
    <t>312502869</t>
  </si>
  <si>
    <t>117</t>
  </si>
  <si>
    <t>742310806</t>
  </si>
  <si>
    <t>Demontáž domovního telefonu nástěnného audio/video telefonu</t>
  </si>
  <si>
    <t>-155365260</t>
  </si>
  <si>
    <t>https://podminky.urs.cz/item/CS_URS_2025_01/742310806</t>
  </si>
  <si>
    <t>118</t>
  </si>
  <si>
    <t>742310001</t>
  </si>
  <si>
    <t>Montáž domovního telefonu napájecího modulu na DIN lištu</t>
  </si>
  <si>
    <t>396537456</t>
  </si>
  <si>
    <t>https://podminky.urs.cz/item/CS_URS_2025_01/742310001</t>
  </si>
  <si>
    <t>119</t>
  </si>
  <si>
    <t>742420121</t>
  </si>
  <si>
    <t>Montáž společné televizní antény televizní zásuvky koncové nebo průběžné</t>
  </si>
  <si>
    <t>672247707</t>
  </si>
  <si>
    <t>120</t>
  </si>
  <si>
    <t>37451027</t>
  </si>
  <si>
    <t>zásuvka koncová TV/R/DATA pro kabelovou TV bez krabičky a bez víčka útlum 4,5dB</t>
  </si>
  <si>
    <t>1872041988</t>
  </si>
  <si>
    <t>121</t>
  </si>
  <si>
    <t>998742212</t>
  </si>
  <si>
    <t>Přesun hmot pro slaboproud stanovený procentní sazbou (%) z ceny vodorovná dopravní vzdálenost do 50 m s omezením mechanizace v objektech výšky přes 6 do 12 m</t>
  </si>
  <si>
    <t>-292470811</t>
  </si>
  <si>
    <t>https://podminky.urs.cz/item/CS_URS_2025_01/998742212</t>
  </si>
  <si>
    <t>751</t>
  </si>
  <si>
    <t>Vzduchotechnika</t>
  </si>
  <si>
    <t>122</t>
  </si>
  <si>
    <t>751377011</t>
  </si>
  <si>
    <t>Montáž odsávacích stropů, zákrytů odsávacího zákrytu (digestoř) bytového vestavěného</t>
  </si>
  <si>
    <t>1619899611</t>
  </si>
  <si>
    <t>123</t>
  </si>
  <si>
    <t>42958001.1</t>
  </si>
  <si>
    <t>odsavač par vestavěný (digestoř) s výměným filtrem, max. výkon 640 m3/hod</t>
  </si>
  <si>
    <t>685647070</t>
  </si>
  <si>
    <t>124</t>
  </si>
  <si>
    <t>998751211</t>
  </si>
  <si>
    <t>Přesun hmot pro vzduchotechniku stanovený procentní sazbou (%) z ceny vodorovná dopravní vzdálenost do 50 m s omezením mechanizace v objektech výšky do 12 m</t>
  </si>
  <si>
    <t>372073772</t>
  </si>
  <si>
    <t>https://podminky.urs.cz/item/CS_URS_2025_01/998751211</t>
  </si>
  <si>
    <t>766</t>
  </si>
  <si>
    <t>Konstrukce truhlářské</t>
  </si>
  <si>
    <t>125</t>
  </si>
  <si>
    <t>766000001</t>
  </si>
  <si>
    <t>Demontáž a likvidace zrcadla v koupelně</t>
  </si>
  <si>
    <t>163537603</t>
  </si>
  <si>
    <t>126</t>
  </si>
  <si>
    <t>766231821</t>
  </si>
  <si>
    <t>Demontáž garnýží.</t>
  </si>
  <si>
    <t>542347120</t>
  </si>
  <si>
    <t>127</t>
  </si>
  <si>
    <t>766491851</t>
  </si>
  <si>
    <t>Demontáž ostatních truhlářských konstrukcí prahů dveří jednokřídlových</t>
  </si>
  <si>
    <t>1348082687</t>
  </si>
  <si>
    <t>https://podminky.urs.cz/item/CS_URS_2025_01/766491851</t>
  </si>
  <si>
    <t>128</t>
  </si>
  <si>
    <t>766660729</t>
  </si>
  <si>
    <t>Montáž dveřních doplňků dveřního kování interiérového štítku s klikou</t>
  </si>
  <si>
    <t>-767832024</t>
  </si>
  <si>
    <t>https://podminky.urs.cz/item/CS_URS_2025_01/766660729</t>
  </si>
  <si>
    <t>129</t>
  </si>
  <si>
    <t>766660730</t>
  </si>
  <si>
    <t>Montáž dveřních doplňků dveřního kování interiérového WC kliky se zámkem</t>
  </si>
  <si>
    <t>320161167</t>
  </si>
  <si>
    <t>https://podminky.urs.cz/item/CS_URS_2025_01/766660730</t>
  </si>
  <si>
    <t>130</t>
  </si>
  <si>
    <t>766660733</t>
  </si>
  <si>
    <t>Montáž dveřních doplňků dveřního kování bezpečnostního štítku s klikou</t>
  </si>
  <si>
    <t>-2143899127</t>
  </si>
  <si>
    <t>https://podminky.urs.cz/item/CS_URS_2025_01/766660733</t>
  </si>
  <si>
    <t>131</t>
  </si>
  <si>
    <t>54914147</t>
  </si>
  <si>
    <t>dveřní kování bezpečnostní RC2 klika/koule lakovaný nerez</t>
  </si>
  <si>
    <t>946865446</t>
  </si>
  <si>
    <t>132</t>
  </si>
  <si>
    <t>766660739</t>
  </si>
  <si>
    <t>Montáž dveřních doplňků dveřního kování bezpečnostního dveřního kukátka</t>
  </si>
  <si>
    <t>-755730548</t>
  </si>
  <si>
    <t>https://podminky.urs.cz/item/CS_URS_2025_01/766660739</t>
  </si>
  <si>
    <t>133</t>
  </si>
  <si>
    <t>54915552</t>
  </si>
  <si>
    <t>kukátko-průhledítko panoramatické chrom/mosaz se jmenovkou</t>
  </si>
  <si>
    <t>-1950813714</t>
  </si>
  <si>
    <t>134</t>
  </si>
  <si>
    <t>766660762</t>
  </si>
  <si>
    <t>Montáž dveřních doplňků dveřního kování bezpečnostního zámkové vložky</t>
  </si>
  <si>
    <t>-2081622962</t>
  </si>
  <si>
    <t>https://podminky.urs.cz/item/CS_URS_2025_01/766660762</t>
  </si>
  <si>
    <t>135</t>
  </si>
  <si>
    <t>54964127</t>
  </si>
  <si>
    <t>vložka cylindrická bezpečnostní 35+80</t>
  </si>
  <si>
    <t>-909509352</t>
  </si>
  <si>
    <t>136</t>
  </si>
  <si>
    <t>766691914</t>
  </si>
  <si>
    <t>Ostatní práce vyvěšení nebo zavěšení křídel dřevěných dveřních, plochy do 2 m2</t>
  </si>
  <si>
    <t>-378634092</t>
  </si>
  <si>
    <t>https://podminky.urs.cz/item/CS_URS_2025_01/766691914</t>
  </si>
  <si>
    <t>137</t>
  </si>
  <si>
    <t>766692112</t>
  </si>
  <si>
    <t>Montáž ostatních truhlářských konstrukcí záclonových krytů povrchově upravených bez olištování, délky přes 1750 do 2700 mm</t>
  </si>
  <si>
    <t>1092686702</t>
  </si>
  <si>
    <t>138</t>
  </si>
  <si>
    <t>RMAT0007</t>
  </si>
  <si>
    <t>dodávka gárnyže</t>
  </si>
  <si>
    <t>-729001308</t>
  </si>
  <si>
    <t>139</t>
  </si>
  <si>
    <t>766695212</t>
  </si>
  <si>
    <t>Montáž ostatních truhlářských konstrukcí prahů dveří jednokřídlových, šířky do 100 mm</t>
  </si>
  <si>
    <t>-1254066053</t>
  </si>
  <si>
    <t>140</t>
  </si>
  <si>
    <t>766695213</t>
  </si>
  <si>
    <t>Montáž ostatních truhlářských konstrukcí prahů dveří jednokřídlových, šířky přes 100 mm</t>
  </si>
  <si>
    <t>-1284322828</t>
  </si>
  <si>
    <t>https://podminky.urs.cz/item/CS_URS_2025_01/766695213</t>
  </si>
  <si>
    <t>141</t>
  </si>
  <si>
    <t>61187121</t>
  </si>
  <si>
    <t>práh dveřní dřevěný dubový tl 20mm dl 620mm š 150mm</t>
  </si>
  <si>
    <t>1389311843</t>
  </si>
  <si>
    <t>142</t>
  </si>
  <si>
    <t>61187136</t>
  </si>
  <si>
    <t>práh dveřní dřevěný dubový tl 20mm dl 720mm š 100mm</t>
  </si>
  <si>
    <t>1435207843</t>
  </si>
  <si>
    <t>143</t>
  </si>
  <si>
    <t>61187181</t>
  </si>
  <si>
    <t>práh dveřní dřevěný dubový tl 20mm dl 920mm š 150mm</t>
  </si>
  <si>
    <t>836506939</t>
  </si>
  <si>
    <t>144</t>
  </si>
  <si>
    <t>766811112</t>
  </si>
  <si>
    <t>Montáž kuchyňských linek do 3000 mm, včetně pracovní desky a seřízení</t>
  </si>
  <si>
    <t>-620808889</t>
  </si>
  <si>
    <t>145</t>
  </si>
  <si>
    <t>RMAT0005</t>
  </si>
  <si>
    <t>linka kuchyňská atypická do 3000 mm (tichý zavírací systém) včetně pracovní desky</t>
  </si>
  <si>
    <t>1179065396</t>
  </si>
  <si>
    <t>146</t>
  </si>
  <si>
    <t>766811222</t>
  </si>
  <si>
    <t>Montáž kuchyňských linek pracovní desky Příplatek k ceně za usazení varné desky (včetně silikonu)</t>
  </si>
  <si>
    <t>1931922683</t>
  </si>
  <si>
    <t>https://podminky.urs.cz/item/CS_URS_2025_01/766811222</t>
  </si>
  <si>
    <t>147</t>
  </si>
  <si>
    <t>766811223</t>
  </si>
  <si>
    <t>Montáž kuchyňských linek pracovní desky Příplatek k ceně za usazení dřezu (včetně silikonu)</t>
  </si>
  <si>
    <t>-1696993330</t>
  </si>
  <si>
    <t>https://podminky.urs.cz/item/CS_URS_2025_01/766811223</t>
  </si>
  <si>
    <t>148</t>
  </si>
  <si>
    <t>766821112</t>
  </si>
  <si>
    <t>Montáž nábytku vestavěného korpusu skříně policové dvoukřídlové</t>
  </si>
  <si>
    <t>185131257</t>
  </si>
  <si>
    <t>149</t>
  </si>
  <si>
    <t>RMAT0006</t>
  </si>
  <si>
    <t>skříňka zrcadlová , dveře L/P DEEP 600x15x56 cm bílá s osvětlením</t>
  </si>
  <si>
    <t>-1883918592</t>
  </si>
  <si>
    <t>150</t>
  </si>
  <si>
    <t>998766212</t>
  </si>
  <si>
    <t>Přesun hmot pro konstrukce truhlářské stanovený procentní sazbou (%) z ceny vodorovná dopravní vzdálenost do 50 m s omezením mechanizace v objektech výšky přes 6 do 12 m</t>
  </si>
  <si>
    <t>-1204911709</t>
  </si>
  <si>
    <t>https://podminky.urs.cz/item/CS_URS_2025_01/998766212</t>
  </si>
  <si>
    <t>767</t>
  </si>
  <si>
    <t>Konstrukce zámečnické</t>
  </si>
  <si>
    <t>151</t>
  </si>
  <si>
    <t>767612915</t>
  </si>
  <si>
    <t>Oprava a údržba oken seřízení dřevěného okna</t>
  </si>
  <si>
    <t>-1885018891</t>
  </si>
  <si>
    <t>https://podminky.urs.cz/item/CS_URS_2025_01/767612915</t>
  </si>
  <si>
    <t>152</t>
  </si>
  <si>
    <t>767000001</t>
  </si>
  <si>
    <t>Provedení údržby (promazání, případná oprava, vyčištění, atd.) kování, zámků dveřních a okenních křídel.</t>
  </si>
  <si>
    <t>-82877780</t>
  </si>
  <si>
    <t>153</t>
  </si>
  <si>
    <t>998767212</t>
  </si>
  <si>
    <t>Přesun hmot pro zámečnické konstrukce stanovený procentní sazbou (%) z ceny vodorovná dopravní vzdálenost do 50 m s omezením mechanizace v objektech výšky přes 6 do 12 m</t>
  </si>
  <si>
    <t>752831039</t>
  </si>
  <si>
    <t>https://podminky.urs.cz/item/CS_URS_2025_01/998767212</t>
  </si>
  <si>
    <t>771</t>
  </si>
  <si>
    <t>Podlahy z dlaždic</t>
  </si>
  <si>
    <t>154</t>
  </si>
  <si>
    <t>771121011</t>
  </si>
  <si>
    <t>Příprava podkladu před provedením dlažby nátěr penetrační na podlahu</t>
  </si>
  <si>
    <t>-1613398049</t>
  </si>
  <si>
    <t>3,8" dlažba v koupelně</t>
  </si>
  <si>
    <t>1,2</t>
  </si>
  <si>
    <t>155</t>
  </si>
  <si>
    <t>771151013</t>
  </si>
  <si>
    <t>Příprava podkladu před provedením dlažby samonivelační stěrka min. pevnosti 20 MPa, tloušťky přes 5 do 8 mm</t>
  </si>
  <si>
    <t>2026888927</t>
  </si>
  <si>
    <t>https://podminky.urs.cz/item/CS_URS_2025_01/771151013</t>
  </si>
  <si>
    <t>156</t>
  </si>
  <si>
    <t>771573810</t>
  </si>
  <si>
    <t>Demontáž podlah z dlaždic keramických lepených</t>
  </si>
  <si>
    <t>1229579232</t>
  </si>
  <si>
    <t>https://podminky.urs.cz/item/CS_URS_2025_01/771573810</t>
  </si>
  <si>
    <t>1,2" dlažba na WC</t>
  </si>
  <si>
    <t>157</t>
  </si>
  <si>
    <t>771574416</t>
  </si>
  <si>
    <t>Montáž podlah z dlaždic keramických lepených cementovým flexibilním lepidlem hladkých, tloušťky do 10 mm přes 9 do 12 ks/m2</t>
  </si>
  <si>
    <t>1421784641</t>
  </si>
  <si>
    <t>https://podminky.urs.cz/item/CS_URS_2025_01/771574416</t>
  </si>
  <si>
    <t>158</t>
  </si>
  <si>
    <t>LSS.TR735007</t>
  </si>
  <si>
    <t>dlaždice slinutá 298x298x9mm</t>
  </si>
  <si>
    <t>-563981232</t>
  </si>
  <si>
    <t>5*1,1" materiál plocha</t>
  </si>
  <si>
    <t>159</t>
  </si>
  <si>
    <t>771577151</t>
  </si>
  <si>
    <t>Montáž podlah z dlaždic keramických kladených do malty Příplatek k cenám za plochu do 5 m2 jednotlivě</t>
  </si>
  <si>
    <t>2066974696</t>
  </si>
  <si>
    <t>160</t>
  </si>
  <si>
    <t>771577152</t>
  </si>
  <si>
    <t>Montáž podlah z dlaždic keramických kladených do malty Příplatek k cenám za podlahy v omezeném prostoru</t>
  </si>
  <si>
    <t>119295686</t>
  </si>
  <si>
    <t>161</t>
  </si>
  <si>
    <t>771591115</t>
  </si>
  <si>
    <t>Podlahy - dokončovací práce spárování silikonem</t>
  </si>
  <si>
    <t>-1098583412</t>
  </si>
  <si>
    <t>https://podminky.urs.cz/item/CS_URS_2025_01/771591115</t>
  </si>
  <si>
    <t>162</t>
  </si>
  <si>
    <t>771592011</t>
  </si>
  <si>
    <t>Čištění vnitřních ploch po položení dlažby podlah nebo schodišť chemickými prostředky</t>
  </si>
  <si>
    <t>728882409</t>
  </si>
  <si>
    <t>https://podminky.urs.cz/item/CS_URS_2025_01/771592011</t>
  </si>
  <si>
    <t>163</t>
  </si>
  <si>
    <t>998771212</t>
  </si>
  <si>
    <t>Přesun hmot pro podlahy z dlaždic stanovený procentní sazbou (%) z ceny vodorovná dopravní vzdálenost do 50 m s omezením mechanizace v objektech výšky přes 6 do 12 m</t>
  </si>
  <si>
    <t>-1873662166</t>
  </si>
  <si>
    <t>https://podminky.urs.cz/item/CS_URS_2025_01/998771212</t>
  </si>
  <si>
    <t>775</t>
  </si>
  <si>
    <t>Podlahy skládané</t>
  </si>
  <si>
    <t>164</t>
  </si>
  <si>
    <t>775411810</t>
  </si>
  <si>
    <t>Demontáž soklíků nebo lišt dřevěných do suti přibíjených</t>
  </si>
  <si>
    <t>CS ÚRS 2024 02</t>
  </si>
  <si>
    <t>-1323178194</t>
  </si>
  <si>
    <t>https://podminky.urs.cz/item/CS_URS_2024_02/775411810</t>
  </si>
  <si>
    <t>165</t>
  </si>
  <si>
    <t>775413320</t>
  </si>
  <si>
    <t>Montáž podlahového soklíku nebo lišty obvodové (soklové) dřevěné bez základního nátěru soklíku ze dřeva tvrdého nebo měkkého, v přírodní barvě připevněného vruty, s přetmelením</t>
  </si>
  <si>
    <t>1726560868</t>
  </si>
  <si>
    <t>https://podminky.urs.cz/item/CS_URS_2024_02/775413320</t>
  </si>
  <si>
    <t>166</t>
  </si>
  <si>
    <t>61418155</t>
  </si>
  <si>
    <t>lišta soklová dřevěná š 15.0 mm, h 60.0 mm</t>
  </si>
  <si>
    <t>-404116299</t>
  </si>
  <si>
    <t>19,5*1,08 'Přepočtené koeficientem množství</t>
  </si>
  <si>
    <t>167</t>
  </si>
  <si>
    <t>775591905</t>
  </si>
  <si>
    <t>Ostatní práce při opravách dřevěných podlah tmelení celoplošné, podlah vlysových, parketových</t>
  </si>
  <si>
    <t>708013628</t>
  </si>
  <si>
    <t>https://podminky.urs.cz/item/CS_URS_2024_02/775591905</t>
  </si>
  <si>
    <t>168</t>
  </si>
  <si>
    <t>775591919</t>
  </si>
  <si>
    <t>Ostatní práce při opravách dřevěných podlah broušení podlah vlysových, palubkových, parketových nebo mozaikových celkové včetně tmelení s broušením hrubým, středním a jemným</t>
  </si>
  <si>
    <t>-1675981392</t>
  </si>
  <si>
    <t>https://podminky.urs.cz/item/CS_URS_2024_02/775591919</t>
  </si>
  <si>
    <t>169</t>
  </si>
  <si>
    <t>775591920</t>
  </si>
  <si>
    <t>Ostatní práce při opravách dřevěných podlah dokončovací vysátí</t>
  </si>
  <si>
    <t>2055459595</t>
  </si>
  <si>
    <t>https://podminky.urs.cz/item/CS_URS_2024_02/775591920</t>
  </si>
  <si>
    <t>170</t>
  </si>
  <si>
    <t>775591921</t>
  </si>
  <si>
    <t>Ostatní práce při opravách dřevěných podlah lakování jednotlivé operace základní lak</t>
  </si>
  <si>
    <t>1316513052</t>
  </si>
  <si>
    <t>https://podminky.urs.cz/item/CS_URS_2024_02/775591921</t>
  </si>
  <si>
    <t>171</t>
  </si>
  <si>
    <t>775591922</t>
  </si>
  <si>
    <t>Ostatní práce při opravách dřevěných podlah lakování jednotlivé operace vrchní lak pro běžnou zátěž (bytové prostory apod.)</t>
  </si>
  <si>
    <t>1196297600</t>
  </si>
  <si>
    <t>https://podminky.urs.cz/item/CS_URS_2024_02/775591922</t>
  </si>
  <si>
    <t>172</t>
  </si>
  <si>
    <t>775591926</t>
  </si>
  <si>
    <t>Ostatní práce při opravách dřevěných podlah lakování jednotlivé operace mezibroušení mezi vrstvami laku</t>
  </si>
  <si>
    <t>560247604</t>
  </si>
  <si>
    <t>https://podminky.urs.cz/item/CS_URS_2024_02/775591926</t>
  </si>
  <si>
    <t>173</t>
  </si>
  <si>
    <t>998775212</t>
  </si>
  <si>
    <t>Přesun hmot pro podlahy skládané stanovený procentní sazbou (%) z ceny vodorovná dopravní vzdálenost do 50 m s omezením mechanizace v objektech výšky přes 6 do 12 m</t>
  </si>
  <si>
    <t>-2022191405</t>
  </si>
  <si>
    <t>https://podminky.urs.cz/item/CS_URS_2025_01/998775212</t>
  </si>
  <si>
    <t>776</t>
  </si>
  <si>
    <t>Podlahy povlakové</t>
  </si>
  <si>
    <t>174</t>
  </si>
  <si>
    <t>776111116</t>
  </si>
  <si>
    <t>Příprava podkladu povlakových podlah a stěn broušení podlah stávajícího podkladu pro odstranění lepidla (po starých krytinách)</t>
  </si>
  <si>
    <t>-877305667</t>
  </si>
  <si>
    <t>https://podminky.urs.cz/item/CS_URS_2025_01/776111116</t>
  </si>
  <si>
    <t>175</t>
  </si>
  <si>
    <t>776121112</t>
  </si>
  <si>
    <t>Příprava podkladu povlakových podlah a stěn penetrace vodou ředitelná podlah</t>
  </si>
  <si>
    <t>-621557881</t>
  </si>
  <si>
    <t>176</t>
  </si>
  <si>
    <t>776141112</t>
  </si>
  <si>
    <t>Příprava podkladu povlakových podlah a stěn vyrovnání samonivelační stěrkou podlah min.pevnosti 20 MPa, tloušťky přes 3 do 5 mm</t>
  </si>
  <si>
    <t>-109059519</t>
  </si>
  <si>
    <t>https://podminky.urs.cz/item/CS_URS_2025_01/776141112</t>
  </si>
  <si>
    <t>177</t>
  </si>
  <si>
    <t>776201812</t>
  </si>
  <si>
    <t>Demontáž povlakových podlahovin lepených ručně s podložkou</t>
  </si>
  <si>
    <t>-1053815288</t>
  </si>
  <si>
    <t>178</t>
  </si>
  <si>
    <t>776201814</t>
  </si>
  <si>
    <t>Demontáž povlakových podlahovin volně položených podlepených páskou</t>
  </si>
  <si>
    <t>-1972447690</t>
  </si>
  <si>
    <t>https://podminky.urs.cz/item/CS_URS_2025_01/776201814</t>
  </si>
  <si>
    <t>179</t>
  </si>
  <si>
    <t>776221111</t>
  </si>
  <si>
    <t>Montáž podlahovin z PVC lepením standardním lepidlem z pásů</t>
  </si>
  <si>
    <t>-962688780</t>
  </si>
  <si>
    <t>180</t>
  </si>
  <si>
    <t>28412245</t>
  </si>
  <si>
    <t>krytina podlahová heterogenní š 1,5m tl 2mm</t>
  </si>
  <si>
    <t>506257034</t>
  </si>
  <si>
    <t>22,2*1,1</t>
  </si>
  <si>
    <t>181</t>
  </si>
  <si>
    <t>776223111</t>
  </si>
  <si>
    <t>Montáž podlahovin z PVC spoj podlah svařováním za tepla (včetně frézování)</t>
  </si>
  <si>
    <t>-1747301867</t>
  </si>
  <si>
    <t>182</t>
  </si>
  <si>
    <t>776411111</t>
  </si>
  <si>
    <t>Montáž soklíků lepením obvodových, výšky do 80 mm</t>
  </si>
  <si>
    <t>1740907888</t>
  </si>
  <si>
    <t>183</t>
  </si>
  <si>
    <t>28411008</t>
  </si>
  <si>
    <t>lišta soklová PVC 16x60mm</t>
  </si>
  <si>
    <t>501196303</t>
  </si>
  <si>
    <t>25,15*1,1</t>
  </si>
  <si>
    <t>184</t>
  </si>
  <si>
    <t>998776212</t>
  </si>
  <si>
    <t>Přesun hmot pro podlahy povlakové stanovený procentní sazbou (%) z ceny vodorovná dopravní vzdálenost do 50 m s omezením mechanizace v objektech výšky přes 6 do 12 m</t>
  </si>
  <si>
    <t>911770270</t>
  </si>
  <si>
    <t>https://podminky.urs.cz/item/CS_URS_2025_01/998776212</t>
  </si>
  <si>
    <t>781</t>
  </si>
  <si>
    <t>Dokončovací práce - obklady</t>
  </si>
  <si>
    <t>185</t>
  </si>
  <si>
    <t>781121011</t>
  </si>
  <si>
    <t>Příprava podkladu před provedením obkladu nátěr penetrační na stěnu</t>
  </si>
  <si>
    <t>-1969557829</t>
  </si>
  <si>
    <t>16,6" koupelna</t>
  </si>
  <si>
    <t>8,2" WC</t>
  </si>
  <si>
    <t>2,2" kuchyň</t>
  </si>
  <si>
    <t>186</t>
  </si>
  <si>
    <t>781471810</t>
  </si>
  <si>
    <t>Demontáž obkladů z dlaždic keramických kladených do malty</t>
  </si>
  <si>
    <t>-1513042361</t>
  </si>
  <si>
    <t>https://podminky.urs.cz/item/CS_URS_2025_01/781471810</t>
  </si>
  <si>
    <t>187</t>
  </si>
  <si>
    <t>781474113</t>
  </si>
  <si>
    <t>Montáž keramických obkladů stěn lepených cementovým flexibilním lepidlem hladkých přes 12 do 19 ks/m2</t>
  </si>
  <si>
    <t>1543449520</t>
  </si>
  <si>
    <t>188</t>
  </si>
  <si>
    <t>59761071</t>
  </si>
  <si>
    <t>obklad keramický hladký přes 12 do 19ks/m2</t>
  </si>
  <si>
    <t>-10091116</t>
  </si>
  <si>
    <t>27*1,1</t>
  </si>
  <si>
    <t>189</t>
  </si>
  <si>
    <t>781477111</t>
  </si>
  <si>
    <t>Montáž obkladů vnitřních stěn z dlaždic keramických Příplatek k cenám za plochu do 10 m2 jednotlivě</t>
  </si>
  <si>
    <t>1569909319</t>
  </si>
  <si>
    <t>190</t>
  </si>
  <si>
    <t>781477112</t>
  </si>
  <si>
    <t>Montáž obkladů vnitřních stěn z dlaždic keramických Příplatek k cenám za obklady v omezeném prostoru</t>
  </si>
  <si>
    <t>-1611823851</t>
  </si>
  <si>
    <t>191</t>
  </si>
  <si>
    <t>781491822</t>
  </si>
  <si>
    <t>Odstranění obkladů - ostatní prvky vanová dvířka plastová lepená s rámem</t>
  </si>
  <si>
    <t>1079827530</t>
  </si>
  <si>
    <t>https://podminky.urs.cz/item/CS_URS_2025_01/781491822</t>
  </si>
  <si>
    <t>192</t>
  </si>
  <si>
    <t>781493111</t>
  </si>
  <si>
    <t>Obklad - dokončující práce profily ukončovací plastové lepené standardním lepidlem rohové</t>
  </si>
  <si>
    <t>-254067966</t>
  </si>
  <si>
    <t>193</t>
  </si>
  <si>
    <t>781493511</t>
  </si>
  <si>
    <t>Obklad - dokončující práce profily ukončovací plastové lepené standardním lepidlem ukončovací</t>
  </si>
  <si>
    <t>-1318747134</t>
  </si>
  <si>
    <t>194</t>
  </si>
  <si>
    <t>781493611</t>
  </si>
  <si>
    <t>Obklad - dokončující práce montáž vanových dvířek plastových lepených s rámem</t>
  </si>
  <si>
    <t>-1767163062</t>
  </si>
  <si>
    <t>https://podminky.urs.cz/item/CS_URS_2025_01/781493611</t>
  </si>
  <si>
    <t>195</t>
  </si>
  <si>
    <t>56245725</t>
  </si>
  <si>
    <t>dvířka vanová bílá 150x200mm</t>
  </si>
  <si>
    <t>825807776</t>
  </si>
  <si>
    <t>196</t>
  </si>
  <si>
    <t>781495115</t>
  </si>
  <si>
    <t>Obklad - dokončující práce ostatní práce spárování silikonem</t>
  </si>
  <si>
    <t>-828836548</t>
  </si>
  <si>
    <t>https://podminky.urs.cz/item/CS_URS_2025_01/781495115</t>
  </si>
  <si>
    <t>197</t>
  </si>
  <si>
    <t>781495211</t>
  </si>
  <si>
    <t>Čištění vnitřních ploch po provedení obkladu stěn chemickými prostředky</t>
  </si>
  <si>
    <t>227100457</t>
  </si>
  <si>
    <t>https://podminky.urs.cz/item/CS_URS_2025_01/781495211</t>
  </si>
  <si>
    <t>198</t>
  </si>
  <si>
    <t>998781212</t>
  </si>
  <si>
    <t>Přesun hmot pro obklady keramické stanovený procentní sazbou (%) z ceny vodorovná dopravní vzdálenost do 50 m s omezením mechanizace v objektech výšky přes 6 do 12 m</t>
  </si>
  <si>
    <t>-863787187</t>
  </si>
  <si>
    <t>https://podminky.urs.cz/item/CS_URS_2025_01/998781212</t>
  </si>
  <si>
    <t>783</t>
  </si>
  <si>
    <t>Dokončovací práce - nátěry</t>
  </si>
  <si>
    <t>199</t>
  </si>
  <si>
    <t>783000125</t>
  </si>
  <si>
    <t>Zakrývání konstrukcí včetně pozdějšího odkrytí konstrukcí nebo prvků obalením fólií</t>
  </si>
  <si>
    <t>-621161180</t>
  </si>
  <si>
    <t>https://podminky.urs.cz/item/CS_URS_2025_01/783000125</t>
  </si>
  <si>
    <t>200</t>
  </si>
  <si>
    <t>28323156</t>
  </si>
  <si>
    <t>fólie pro malířské potřeby zakrývací tl 41µ 4x5m</t>
  </si>
  <si>
    <t>1325709037</t>
  </si>
  <si>
    <t>201</t>
  </si>
  <si>
    <t>783101203</t>
  </si>
  <si>
    <t>Příprava podkladu truhlářských konstrukcí před provedením nátěru broušení smirkovým papírem nebo plátnem jemné</t>
  </si>
  <si>
    <t>-863232437</t>
  </si>
  <si>
    <t>https://podminky.urs.cz/item/CS_URS_2024_02/783101203</t>
  </si>
  <si>
    <t>0,5*3" renovace okna v koupelně</t>
  </si>
  <si>
    <t>0,5*3" renovace dvířek v chodbě</t>
  </si>
  <si>
    <t>0,4*3" renovace okna na WC</t>
  </si>
  <si>
    <t>(1,47*2)+(1,155*2)*2" dveřní křídla hladká</t>
  </si>
  <si>
    <t>(1,765*2*1,1)*4" dveřní křídla prosklených kazetových dveří</t>
  </si>
  <si>
    <t>202</t>
  </si>
  <si>
    <t>783101403</t>
  </si>
  <si>
    <t>Příprava podkladu truhlářských konstrukcí před provedením nátěru oprášení</t>
  </si>
  <si>
    <t>307201718</t>
  </si>
  <si>
    <t>https://podminky.urs.cz/item/CS_URS_2024_02/783101403</t>
  </si>
  <si>
    <t>203</t>
  </si>
  <si>
    <t>783106805</t>
  </si>
  <si>
    <t>Odstranění nátěrů z truhlářských konstrukcí opálením s obroušením</t>
  </si>
  <si>
    <t>-1056929127</t>
  </si>
  <si>
    <t>https://podminky.urs.cz/item/CS_URS_2024_02/783106805</t>
  </si>
  <si>
    <t>204</t>
  </si>
  <si>
    <t>783114101</t>
  </si>
  <si>
    <t>Základní nátěr truhlářských konstrukcí jednonásobný syntetický</t>
  </si>
  <si>
    <t>1911314343</t>
  </si>
  <si>
    <t>https://podminky.urs.cz/item/CS_URS_2024_02/783114101</t>
  </si>
  <si>
    <t>205</t>
  </si>
  <si>
    <t>783117101</t>
  </si>
  <si>
    <t>Krycí nátěr truhlářských konstrukcí jednonásobný syntetický</t>
  </si>
  <si>
    <t>-710738933</t>
  </si>
  <si>
    <t>https://podminky.urs.cz/item/CS_URS_2024_02/783117101</t>
  </si>
  <si>
    <t>206</t>
  </si>
  <si>
    <t>783122131</t>
  </si>
  <si>
    <t>Tmelení truhlářských konstrukcí plošné (plné) včetně přebroušení tmelených míst, tmelem disperzním akrylátovým nebo latexovým</t>
  </si>
  <si>
    <t>-2137092181</t>
  </si>
  <si>
    <t>https://podminky.urs.cz/item/CS_URS_2024_02/783122131</t>
  </si>
  <si>
    <t>207</t>
  </si>
  <si>
    <t>783301303</t>
  </si>
  <si>
    <t>Příprava podkladu zámečnických konstrukcí před provedením nátěru odrezivění odrezovačem bezoplachovým</t>
  </si>
  <si>
    <t>-2135521717</t>
  </si>
  <si>
    <t>https://podminky.urs.cz/item/CS_URS_2025_01/783301303</t>
  </si>
  <si>
    <t>1,765*3+1,47+1,155*2" zárubně</t>
  </si>
  <si>
    <t>208</t>
  </si>
  <si>
    <t>783301313</t>
  </si>
  <si>
    <t>Příprava podkladu zámečnických konstrukcí před provedením nátěru odmaštění odmašťovačem ředidlovým</t>
  </si>
  <si>
    <t>-1289507412</t>
  </si>
  <si>
    <t>https://podminky.urs.cz/item/CS_URS_2025_01/783301313</t>
  </si>
  <si>
    <t>209</t>
  </si>
  <si>
    <t>783315101</t>
  </si>
  <si>
    <t>Mezinátěr zámečnických konstrukcí jednonásobný syntetický standardní</t>
  </si>
  <si>
    <t>-1494010751</t>
  </si>
  <si>
    <t>https://podminky.urs.cz/item/CS_URS_2025_01/783315101</t>
  </si>
  <si>
    <t>210</t>
  </si>
  <si>
    <t>783317101</t>
  </si>
  <si>
    <t>Krycí nátěr (email) zámečnických konstrukcí jednonásobný syntetický standardní</t>
  </si>
  <si>
    <t>1548720665</t>
  </si>
  <si>
    <t>https://podminky.urs.cz/item/CS_URS_2025_01/783317101</t>
  </si>
  <si>
    <t>211</t>
  </si>
  <si>
    <t>783322101</t>
  </si>
  <si>
    <t>Tmelení zámečnických konstrukcí včetně přebroušení tmelených míst, tmelem disperzním akrylátovým nebo latexovým</t>
  </si>
  <si>
    <t>-1119099456</t>
  </si>
  <si>
    <t>https://podminky.urs.cz/item/CS_URS_2025_01/783322101</t>
  </si>
  <si>
    <t>212</t>
  </si>
  <si>
    <t>783162201</t>
  </si>
  <si>
    <t>Dotmelení skleněných výplní truhlářských konstrukcí tmelem sklenářským</t>
  </si>
  <si>
    <t>-1517164620</t>
  </si>
  <si>
    <t>https://podminky.urs.cz/item/CS_URS_2024_02/783162201</t>
  </si>
  <si>
    <t>213</t>
  </si>
  <si>
    <t>783601321</t>
  </si>
  <si>
    <t>Příprava podkladu otopných těles před provedením nátěrů článkových odrezivěním bezoplachovým</t>
  </si>
  <si>
    <t>-391833298</t>
  </si>
  <si>
    <t>https://podminky.urs.cz/item/CS_URS_2025_01/783601321</t>
  </si>
  <si>
    <t>3,6+1,45+2,95+2,35</t>
  </si>
  <si>
    <t>214</t>
  </si>
  <si>
    <t>783601325</t>
  </si>
  <si>
    <t>Příprava podkladu otopných těles před provedením nátěrů článkových odmaštěním vodou ředitelným</t>
  </si>
  <si>
    <t>-822698132</t>
  </si>
  <si>
    <t>https://podminky.urs.cz/item/CS_URS_2025_01/783601325</t>
  </si>
  <si>
    <t>215</t>
  </si>
  <si>
    <t>783601401</t>
  </si>
  <si>
    <t>Příprava podkladu otopných těles před provedením nátěrů žebrových trub očištění ometením</t>
  </si>
  <si>
    <t>286915378</t>
  </si>
  <si>
    <t>https://podminky.urs.cz/item/CS_URS_2025_01/783601401</t>
  </si>
  <si>
    <t>216</t>
  </si>
  <si>
    <t>783614111</t>
  </si>
  <si>
    <t>Základní nátěr otopných těles jednonásobný článkových syntetický</t>
  </si>
  <si>
    <t>-1602598192</t>
  </si>
  <si>
    <t>https://podminky.urs.cz/item/CS_URS_2025_01/783614111</t>
  </si>
  <si>
    <t>217</t>
  </si>
  <si>
    <t>783617117</t>
  </si>
  <si>
    <t>Krycí nátěr (email) otopných těles článkových dvojnásobný syntetický</t>
  </si>
  <si>
    <t>-2124460518</t>
  </si>
  <si>
    <t>https://podminky.urs.cz/item/CS_URS_2025_01/783617117</t>
  </si>
  <si>
    <t>218</t>
  </si>
  <si>
    <t>783622111</t>
  </si>
  <si>
    <t>Tmelení otopných těles včetně přebroušení tmelených míst článkových, tmelem disperzním akrylátovým nebo latexovým</t>
  </si>
  <si>
    <t>429245993</t>
  </si>
  <si>
    <t>https://podminky.urs.cz/item/CS_URS_2025_01/783622111</t>
  </si>
  <si>
    <t>219</t>
  </si>
  <si>
    <t>783601711</t>
  </si>
  <si>
    <t>Příprava podkladu armatur a kovových potrubí před provedením nátěru potrubí do DN 50 mm odrezivěním, odrezovačem bezoplachovým</t>
  </si>
  <si>
    <t>-1849688720</t>
  </si>
  <si>
    <t>https://podminky.urs.cz/item/CS_URS_2025_01/783601711</t>
  </si>
  <si>
    <t>1,5" potrubí ÚT</t>
  </si>
  <si>
    <t>220</t>
  </si>
  <si>
    <t>783601713</t>
  </si>
  <si>
    <t>Příprava podkladu armatur a kovových potrubí před provedením nátěru potrubí do DN 50 mm odmaštěním, odmašťovačem vodou ředitelným</t>
  </si>
  <si>
    <t>-1951198542</t>
  </si>
  <si>
    <t>https://podminky.urs.cz/item/CS_URS_2025_01/783601713</t>
  </si>
  <si>
    <t>221</t>
  </si>
  <si>
    <t>783615551</t>
  </si>
  <si>
    <t>Mezinátěr armatur a kovových potrubí potrubí do DN 50 mm syntetický standardní</t>
  </si>
  <si>
    <t>1244204907</t>
  </si>
  <si>
    <t>https://podminky.urs.cz/item/CS_URS_2025_01/783615551</t>
  </si>
  <si>
    <t>222</t>
  </si>
  <si>
    <t>783617505</t>
  </si>
  <si>
    <t>Krycí nátěr (email) armatur a kovových potrubí armatur do DN 100 mm jednonásobný syntetický tepelně odolný</t>
  </si>
  <si>
    <t>-1195601357</t>
  </si>
  <si>
    <t>https://podminky.urs.cz/item/CS_URS_2024_01/783617505</t>
  </si>
  <si>
    <t>223</t>
  </si>
  <si>
    <t>783617615</t>
  </si>
  <si>
    <t>Krycí nátěr (email) armatur a kovových potrubí potrubí do DN 50 mm dvojnásobný syntetický tepelně odolný</t>
  </si>
  <si>
    <t>928096497</t>
  </si>
  <si>
    <t>https://podminky.urs.cz/item/CS_URS_2025_01/783617615</t>
  </si>
  <si>
    <t>784</t>
  </si>
  <si>
    <t>Dokončovací práce - malby a tapety</t>
  </si>
  <si>
    <t>224</t>
  </si>
  <si>
    <t>784111011</t>
  </si>
  <si>
    <t>Obroušení podkladu omítky v místnostech výšky do 3,80 m</t>
  </si>
  <si>
    <t>2115759589</t>
  </si>
  <si>
    <t>https://podminky.urs.cz/item/CS_URS_2025_01/784111011</t>
  </si>
  <si>
    <t>225</t>
  </si>
  <si>
    <t>784111031</t>
  </si>
  <si>
    <t>Omytí podkladu omytí v místnostech výšky do 3,80 m</t>
  </si>
  <si>
    <t>1701293727</t>
  </si>
  <si>
    <t>https://podminky.urs.cz/item/CS_URS_2025_01/784111031</t>
  </si>
  <si>
    <t>226</t>
  </si>
  <si>
    <t>784151011</t>
  </si>
  <si>
    <t>Izolování izolačními barvami vodou ředitelnými dvojnásobné v místnostech výšky do 3,80 m</t>
  </si>
  <si>
    <t>949788280</t>
  </si>
  <si>
    <t>https://podminky.urs.cz/item/CS_URS_2025_01/784151011</t>
  </si>
  <si>
    <t>227</t>
  </si>
  <si>
    <t>784171101</t>
  </si>
  <si>
    <t>Zakrytí nemalovaných ploch (materiál ve specifikaci) včetně pozdějšího odkrytí podlah</t>
  </si>
  <si>
    <t>-489292317</t>
  </si>
  <si>
    <t>https://podminky.urs.cz/item/CS_URS_2025_01/784171101</t>
  </si>
  <si>
    <t>228</t>
  </si>
  <si>
    <t>58124842</t>
  </si>
  <si>
    <t>fólie pro malířské potřeby zakrývací tl 7µ 4x5m</t>
  </si>
  <si>
    <t>348139402</t>
  </si>
  <si>
    <t>47,6190476190476*1,05 'Přepočtené koeficientem množství</t>
  </si>
  <si>
    <t>229</t>
  </si>
  <si>
    <t>784181131</t>
  </si>
  <si>
    <t>Penetrace podkladu jednonásobná fungicidní akrylátová bezbarvá v místnostech výšky do 3,80 m</t>
  </si>
  <si>
    <t>1083315113</t>
  </si>
  <si>
    <t>https://podminky.urs.cz/item/CS_URS_2025_01/784181131</t>
  </si>
  <si>
    <t>230</t>
  </si>
  <si>
    <t>784325231</t>
  </si>
  <si>
    <t>Provedení silikátové malby dvojnásobné v místnostech výšky do 3,80 m</t>
  </si>
  <si>
    <t>188551321</t>
  </si>
  <si>
    <t>https://podminky.urs.cz/item/CS_URS_2025_01/784325231</t>
  </si>
  <si>
    <t>VRN</t>
  </si>
  <si>
    <t>Vedlejší rozpočtové náklady</t>
  </si>
  <si>
    <t>VRN6</t>
  </si>
  <si>
    <t>Územní vlivy</t>
  </si>
  <si>
    <t>231</t>
  </si>
  <si>
    <t>065002000</t>
  </si>
  <si>
    <t>Mimostaveništní doprava materiálů</t>
  </si>
  <si>
    <t>1024</t>
  </si>
  <si>
    <t>571628164</t>
  </si>
  <si>
    <t>https://podminky.urs.cz/item/CS_URS_2024_01/065002000</t>
  </si>
  <si>
    <t>VRN7</t>
  </si>
  <si>
    <t>Provozní vlivy</t>
  </si>
  <si>
    <t>232</t>
  </si>
  <si>
    <t>070001000</t>
  </si>
  <si>
    <t>-1861135178</t>
  </si>
  <si>
    <t>Struktura údajů, formát souboru a metodika pro zpracování</t>
  </si>
  <si>
    <t>Struktura</t>
  </si>
  <si>
    <t>Soubor je složen ze záložky Rekapitulace rekonstrukce a záložek s názvem soupisu prací pro jednotlivé objekty ve formátu XLS. Každá ze záložek přitom obsahuje</t>
  </si>
  <si>
    <t>ještě samostatné sestavy vymezené orámovaním a nadpisem sestavy.</t>
  </si>
  <si>
    <r>
      <rPr>
        <i/>
        <sz val="8"/>
        <rFont val="Arial CE"/>
        <charset val="238"/>
      </rPr>
      <t xml:space="preserve">Rekapitulace rekonstrukce </t>
    </r>
    <r>
      <rPr>
        <sz val="8"/>
        <rFont val="Arial CE"/>
        <charset val="238"/>
      </rPr>
      <t>obsahuje sestavu Rekapitulace rekonstrukce a Rekapitulace objektů rekonstrukce a soupisů prací.</t>
    </r>
  </si>
  <si>
    <r>
      <t xml:space="preserve">V sestavě </t>
    </r>
    <r>
      <rPr>
        <b/>
        <sz val="8"/>
        <rFont val="Arial CE"/>
        <charset val="238"/>
      </rPr>
      <t>Rekapitulace rekonstrukce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</si>
  <si>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t>celkové nabídkové ceny účastníka.</t>
  </si>
  <si>
    <t xml:space="preserve">Termínem "účastníka"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</si>
  <si>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charset val="238"/>
      </rPr>
      <t>Rekapitulace objektů rekonstrukce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</si>
  <si>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</si>
  <si>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</si>
  <si>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</si>
  <si>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</si>
  <si>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</si>
  <si>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</si>
  <si>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</si>
  <si>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</si>
  <si>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</si>
  <si>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</si>
  <si>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</si>
  <si>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</si>
  <si>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</si>
  <si>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</si>
  <si>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i objekt rekonstrukce v případě, že neobsahuje podřízenou zakázku.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</si>
  <si>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rekonstrukce, informaci o zařazení objektu do KSO, </t>
    </r>
  </si>
  <si>
    <t>CC-CZ, CZ-CPV, CZ-CPA a rekapitulaci celkové nabídkové ceny účastníka za aktuální soupis prací.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</si>
  <si>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</si>
  <si>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</si>
  <si>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</si>
  <si>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</si>
  <si>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</si>
  <si>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</si>
  <si>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</si>
  <si>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</si>
  <si>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</si>
  <si>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</si>
  <si>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</si>
  <si>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</si>
  <si>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</si>
  <si>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</si>
  <si>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</si>
  <si>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</si>
  <si>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</si>
  <si>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</si>
  <si>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</si>
  <si>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</si>
  <si>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</si>
  <si>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</si>
  <si>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</si>
  <si>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</si>
  <si>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</si>
  <si>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</si>
  <si>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Účastník je pro podání nabídky povinen vyplnit žlutě podbarvená pole: </t>
  </si>
  <si>
    <t xml:space="preserve">Pole Účastník v sestavě Rekapitulace rekonstrukce - zde účastník vyplní svůj název (název subjektu) </t>
  </si>
  <si>
    <t>Pole IČ a DIČ v sestavě Rekapitulace rekonstrukce - zde účastník vyplní svoje IČ a DIČ</t>
  </si>
  <si>
    <t>Datum v sestavě Rekapitulace rekonstrukce - zde účastník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</si>
  <si>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</si>
  <si>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</si>
  <si>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</si>
  <si>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</si>
  <si>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</si>
  <si>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</si>
  <si>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Účastník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</si>
  <si>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</si>
  <si>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</si>
  <si>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rekonstrukce</t>
  </si>
  <si>
    <t>Název</t>
  </si>
  <si>
    <t>Povinný</t>
  </si>
  <si>
    <t>Max. počet</t>
  </si>
  <si>
    <t>atributu</t>
  </si>
  <si>
    <t>(A/N)</t>
  </si>
  <si>
    <t>znaků</t>
  </si>
  <si>
    <t>A</t>
  </si>
  <si>
    <t>Kód rekonstrukce</t>
  </si>
  <si>
    <t>String</t>
  </si>
  <si>
    <t>Rekonstrukce</t>
  </si>
  <si>
    <t>Název rekonstrukce</t>
  </si>
  <si>
    <t>Místo</t>
  </si>
  <si>
    <t>N</t>
  </si>
  <si>
    <t>Místo rekonstrukce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</si>
  <si>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</si>
  <si>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</si>
  <si>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</si>
  <si>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</si>
  <si>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</si>
  <si>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</si>
  <si>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</si>
  <si>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</si>
  <si>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</si>
  <si>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</si>
  <si>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</si>
  <si>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</si>
  <si>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</si>
  <si>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</si>
  <si>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</si>
  <si>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</si>
  <si>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</si>
  <si>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Účastník</t>
  </si>
  <si>
    <t>Účastník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</si>
  <si>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</si>
  <si>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</si>
  <si>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</si>
  <si>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</si>
  <si>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</si>
  <si>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</si>
  <si>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</si>
  <si>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</si>
  <si>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</si>
  <si>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</si>
  <si>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rekonstrukci. Sčítává se ze všech listů.</t>
  </si>
  <si>
    <t>Celková cena s DPH za celou rekonstrukci</t>
  </si>
  <si>
    <t>Rekapitulace objektů rekonstrukce a soupisů prací</t>
  </si>
  <si>
    <t>Přebírá se z Rekapitulace rekonstrukce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</si>
  <si>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</si>
  <si>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</si>
  <si>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</si>
  <si>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</si>
  <si>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</si>
  <si>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</si>
  <si>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</si>
  <si>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</si>
  <si>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</si>
  <si>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</si>
  <si>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</si>
  <si>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</si>
  <si>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</si>
  <si>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</si>
  <si>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</si>
  <si>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</si>
  <si>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</si>
  <si>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</si>
  <si>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</si>
  <si>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</si>
  <si>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</si>
  <si>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</si>
  <si>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</si>
  <si>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</si>
  <si>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</si>
  <si>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</si>
  <si>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</si>
  <si>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</si>
  <si>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</si>
  <si>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</si>
  <si>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</si>
  <si>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</si>
  <si>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</si>
  <si>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</si>
  <si>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</si>
  <si>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</si>
  <si>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</si>
  <si>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</si>
  <si>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</si>
  <si>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</si>
  <si>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</si>
  <si>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</si>
  <si>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</si>
  <si>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</si>
  <si>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</si>
  <si>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</si>
  <si>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</si>
  <si>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</si>
  <si>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</si>
  <si>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</si>
  <si>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</si>
  <si>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</si>
  <si>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</si>
  <si>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</si>
  <si>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</si>
  <si>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</si>
  <si>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</si>
  <si>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</si>
  <si>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</si>
  <si>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</si>
  <si>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</si>
  <si>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</si>
  <si>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</si>
  <si>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</si>
  <si>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</si>
  <si>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</si>
  <si>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</si>
  <si>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</si>
  <si>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</si>
  <si>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</si>
  <si>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</si>
  <si>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</si>
  <si>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</si>
  <si>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</si>
  <si>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</si>
  <si>
    <t>Štefánikova 249/30, byt č. 249/117 (22/25) - Revitalizace bytové jednotky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</si>
</sst>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5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0000A8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charset val="238"/>
    </font>
    <font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8" fillId="0" borderId="0" applyNumberFormat="0" applyFill="0" applyBorder="0" applyAlignment="0" applyProtection="0"/>
  </cellStyleXfs>
  <cellXfs count="380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4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4" borderId="8" xfId="0" applyFont="1" applyFill="1" applyBorder="1" applyAlignment="1" applyProtection="1">
      <alignment vertical="center"/>
    </xf>
    <xf numFmtId="0" fontId="21" fillId="4" borderId="9" xfId="0" applyFont="1" applyFill="1" applyBorder="1" applyAlignment="1" applyProtection="1">
      <alignment horizontal="center" vertical="center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22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9" fillId="0" borderId="15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7" fillId="0" borderId="20" xfId="0" applyNumberFormat="1" applyFont="1" applyBorder="1" applyAlignment="1" applyProtection="1">
      <alignment vertical="center"/>
    </xf>
    <xf numFmtId="4" fontId="27" fillId="0" borderId="21" xfId="0" applyNumberFormat="1" applyFont="1" applyBorder="1" applyAlignment="1" applyProtection="1">
      <alignment vertical="center"/>
    </xf>
    <xf numFmtId="166" fontId="27" fillId="0" borderId="21" xfId="0" applyNumberFormat="1" applyFont="1" applyBorder="1" applyAlignment="1" applyProtection="1">
      <alignment vertical="center"/>
    </xf>
    <xf numFmtId="4" fontId="27" fillId="0" borderId="22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13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4" xfId="0" applyBorder="1" applyAlignment="1">
      <alignment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29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21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0" fillId="0" borderId="13" xfId="0" applyNumberFormat="1" applyFont="1" applyBorder="1" applyAlignment="1" applyProtection="1"/>
    <xf numFmtId="166" fontId="30" fillId="0" borderId="14" xfId="0" applyNumberFormat="1" applyFont="1" applyBorder="1" applyAlignment="1" applyProtection="1"/>
    <xf numFmtId="4" fontId="31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3" xfId="0" applyFont="1" applyBorder="1" applyAlignment="1" applyProtection="1">
      <alignment horizontal="center" vertical="center"/>
    </xf>
    <xf numFmtId="49" fontId="21" fillId="0" borderId="23" xfId="0" applyNumberFormat="1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center" vertical="center" wrapText="1"/>
    </xf>
    <xf numFmtId="167" fontId="21" fillId="0" borderId="23" xfId="0" applyNumberFormat="1" applyFont="1" applyBorder="1" applyAlignment="1" applyProtection="1">
      <alignment vertical="center"/>
    </xf>
    <xf numFmtId="4" fontId="21" fillId="2" borderId="23" xfId="0" applyNumberFormat="1" applyFont="1" applyFill="1" applyBorder="1" applyAlignment="1" applyProtection="1">
      <alignment vertical="center"/>
      <protection locked="0"/>
    </xf>
    <xf numFmtId="4" fontId="21" fillId="0" borderId="23" xfId="0" applyNumberFormat="1" applyFont="1" applyBorder="1" applyAlignment="1" applyProtection="1">
      <alignment vertical="center"/>
    </xf>
    <xf numFmtId="0" fontId="22" fillId="2" borderId="15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6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2" fillId="0" borderId="0" xfId="0" applyFont="1" applyAlignment="1" applyProtection="1">
      <alignment horizontal="left" vertical="center"/>
    </xf>
    <xf numFmtId="0" fontId="33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5" fillId="0" borderId="23" xfId="0" applyFont="1" applyBorder="1" applyAlignment="1" applyProtection="1">
      <alignment horizontal="center" vertical="center"/>
    </xf>
    <xf numFmtId="49" fontId="35" fillId="0" borderId="23" xfId="0" applyNumberFormat="1" applyFont="1" applyBorder="1" applyAlignment="1" applyProtection="1">
      <alignment horizontal="left" vertical="center" wrapText="1"/>
    </xf>
    <xf numFmtId="0" fontId="35" fillId="0" borderId="23" xfId="0" applyFont="1" applyBorder="1" applyAlignment="1" applyProtection="1">
      <alignment horizontal="left" vertical="center" wrapText="1"/>
    </xf>
    <xf numFmtId="0" fontId="35" fillId="0" borderId="23" xfId="0" applyFont="1" applyBorder="1" applyAlignment="1" applyProtection="1">
      <alignment horizontal="center" vertical="center" wrapText="1"/>
    </xf>
    <xf numFmtId="167" fontId="35" fillId="0" borderId="23" xfId="0" applyNumberFormat="1" applyFont="1" applyBorder="1" applyAlignment="1" applyProtection="1">
      <alignment vertical="center"/>
    </xf>
    <xf numFmtId="4" fontId="35" fillId="2" borderId="23" xfId="0" applyNumberFormat="1" applyFont="1" applyFill="1" applyBorder="1" applyAlignment="1" applyProtection="1">
      <alignment vertical="center"/>
      <protection locked="0"/>
    </xf>
    <xf numFmtId="4" fontId="35" fillId="0" borderId="23" xfId="0" applyNumberFormat="1" applyFont="1" applyBorder="1" applyAlignment="1" applyProtection="1">
      <alignment vertical="center"/>
    </xf>
    <xf numFmtId="0" fontId="36" fillId="0" borderId="4" xfId="0" applyFont="1" applyBorder="1" applyAlignment="1">
      <alignment vertical="center"/>
    </xf>
    <xf numFmtId="0" fontId="35" fillId="2" borderId="15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167" fontId="21" fillId="2" borderId="23" xfId="0" applyNumberFormat="1" applyFont="1" applyFill="1" applyBorder="1" applyAlignment="1" applyProtection="1">
      <alignment vertical="center"/>
      <protection locked="0"/>
    </xf>
    <xf numFmtId="0" fontId="22" fillId="2" borderId="20" xfId="0" applyFont="1" applyFill="1" applyBorder="1" applyAlignment="1" applyProtection="1">
      <alignment horizontal="left" vertical="center"/>
      <protection locked="0"/>
    </xf>
    <xf numFmtId="0" fontId="22" fillId="0" borderId="21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vertical="center"/>
    </xf>
    <xf numFmtId="166" fontId="22" fillId="0" borderId="21" xfId="0" applyNumberFormat="1" applyFont="1" applyBorder="1" applyAlignment="1" applyProtection="1">
      <alignment vertical="center"/>
    </xf>
    <xf numFmtId="166" fontId="22" fillId="0" borderId="22" xfId="0" applyNumberFormat="1" applyFont="1" applyBorder="1" applyAlignment="1" applyProtection="1">
      <alignment vertical="center"/>
    </xf>
    <xf numFmtId="0" fontId="0" fillId="0" borderId="0" xfId="0" applyAlignment="1">
      <alignment vertical="top"/>
    </xf>
    <xf numFmtId="0" fontId="37" fillId="0" borderId="24" xfId="0" applyFont="1" applyBorder="1" applyAlignment="1">
      <alignment vertical="center" wrapText="1"/>
    </xf>
    <xf numFmtId="0" fontId="37" fillId="0" borderId="25" xfId="0" applyFont="1" applyBorder="1" applyAlignment="1">
      <alignment vertical="center" wrapText="1"/>
    </xf>
    <xf numFmtId="0" fontId="37" fillId="0" borderId="26" xfId="0" applyFont="1" applyBorder="1" applyAlignment="1">
      <alignment vertical="center" wrapText="1"/>
    </xf>
    <xf numFmtId="0" fontId="37" fillId="0" borderId="27" xfId="0" applyFont="1" applyBorder="1" applyAlignment="1">
      <alignment horizontal="center" vertical="center" wrapText="1"/>
    </xf>
    <xf numFmtId="0" fontId="37" fillId="0" borderId="28" xfId="0" applyFont="1" applyBorder="1" applyAlignment="1">
      <alignment horizontal="center" vertical="center" wrapText="1"/>
    </xf>
    <xf numFmtId="0" fontId="37" fillId="0" borderId="27" xfId="0" applyFont="1" applyBorder="1" applyAlignment="1">
      <alignment vertical="center" wrapText="1"/>
    </xf>
    <xf numFmtId="0" fontId="37" fillId="0" borderId="28" xfId="0" applyFont="1" applyBorder="1" applyAlignment="1">
      <alignment vertical="center" wrapText="1"/>
    </xf>
    <xf numFmtId="0" fontId="39" fillId="0" borderId="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center" wrapText="1"/>
    </xf>
    <xf numFmtId="0" fontId="41" fillId="0" borderId="27" xfId="0" applyFont="1" applyBorder="1" applyAlignment="1">
      <alignment vertical="center" wrapText="1"/>
    </xf>
    <xf numFmtId="0" fontId="40" fillId="0" borderId="1" xfId="0" applyFont="1" applyBorder="1" applyAlignment="1">
      <alignment vertical="center" wrapText="1"/>
    </xf>
    <xf numFmtId="0" fontId="40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vertical="center"/>
    </xf>
    <xf numFmtId="49" fontId="40" fillId="0" borderId="1" xfId="0" applyNumberFormat="1" applyFont="1" applyBorder="1" applyAlignment="1">
      <alignment vertical="center" wrapText="1"/>
    </xf>
    <xf numFmtId="0" fontId="37" fillId="0" borderId="30" xfId="0" applyFont="1" applyBorder="1" applyAlignment="1">
      <alignment vertical="center" wrapText="1"/>
    </xf>
    <xf numFmtId="0" fontId="42" fillId="0" borderId="29" xfId="0" applyFont="1" applyBorder="1" applyAlignment="1">
      <alignment vertical="center" wrapText="1"/>
    </xf>
    <xf numFmtId="0" fontId="37" fillId="0" borderId="31" xfId="0" applyFont="1" applyBorder="1" applyAlignment="1">
      <alignment vertical="center" wrapText="1"/>
    </xf>
    <xf numFmtId="0" fontId="37" fillId="0" borderId="1" xfId="0" applyFont="1" applyBorder="1" applyAlignment="1">
      <alignment vertical="top"/>
    </xf>
    <xf numFmtId="0" fontId="37" fillId="0" borderId="0" xfId="0" applyFont="1" applyAlignment="1">
      <alignment vertical="top"/>
    </xf>
    <xf numFmtId="0" fontId="37" fillId="0" borderId="24" xfId="0" applyFont="1" applyBorder="1" applyAlignment="1">
      <alignment horizontal="left" vertical="center"/>
    </xf>
    <xf numFmtId="0" fontId="37" fillId="0" borderId="25" xfId="0" applyFont="1" applyBorder="1" applyAlignment="1">
      <alignment horizontal="left" vertical="center"/>
    </xf>
    <xf numFmtId="0" fontId="37" fillId="0" borderId="26" xfId="0" applyFont="1" applyBorder="1" applyAlignment="1">
      <alignment horizontal="left" vertical="center"/>
    </xf>
    <xf numFmtId="0" fontId="37" fillId="0" borderId="27" xfId="0" applyFont="1" applyBorder="1" applyAlignment="1">
      <alignment horizontal="left" vertical="center"/>
    </xf>
    <xf numFmtId="0" fontId="37" fillId="0" borderId="28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3" fillId="0" borderId="0" xfId="0" applyFont="1" applyAlignment="1">
      <alignment horizontal="left" vertical="center"/>
    </xf>
    <xf numFmtId="0" fontId="39" fillId="0" borderId="29" xfId="0" applyFont="1" applyBorder="1" applyAlignment="1">
      <alignment horizontal="left" vertical="center"/>
    </xf>
    <xf numFmtId="0" fontId="39" fillId="0" borderId="29" xfId="0" applyFont="1" applyBorder="1" applyAlignment="1">
      <alignment horizontal="center" vertical="center"/>
    </xf>
    <xf numFmtId="0" fontId="43" fillId="0" borderId="29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1" fillId="0" borderId="0" xfId="0" applyFont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horizontal="center" vertical="center"/>
    </xf>
    <xf numFmtId="0" fontId="40" fillId="0" borderId="0" xfId="0" applyFont="1" applyAlignment="1">
      <alignment horizontal="left" vertical="center"/>
    </xf>
    <xf numFmtId="0" fontId="41" fillId="0" borderId="27" xfId="0" applyFont="1" applyBorder="1" applyAlignment="1">
      <alignment horizontal="left" vertical="center"/>
    </xf>
    <xf numFmtId="0" fontId="40" fillId="0" borderId="1" xfId="0" applyFont="1" applyFill="1" applyBorder="1" applyAlignment="1">
      <alignment horizontal="left" vertical="center"/>
    </xf>
    <xf numFmtId="0" fontId="40" fillId="0" borderId="1" xfId="0" applyFont="1" applyFill="1" applyBorder="1" applyAlignment="1">
      <alignment horizontal="center" vertical="center"/>
    </xf>
    <xf numFmtId="0" fontId="37" fillId="0" borderId="30" xfId="0" applyFont="1" applyBorder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37" fillId="0" borderId="31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0" fillId="0" borderId="29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center" vertical="center" wrapText="1"/>
    </xf>
    <xf numFmtId="0" fontId="37" fillId="0" borderId="24" xfId="0" applyFont="1" applyBorder="1" applyAlignment="1">
      <alignment horizontal="left" vertical="center" wrapText="1"/>
    </xf>
    <xf numFmtId="0" fontId="37" fillId="0" borderId="25" xfId="0" applyFont="1" applyBorder="1" applyAlignment="1">
      <alignment horizontal="left" vertical="center" wrapText="1"/>
    </xf>
    <xf numFmtId="0" fontId="37" fillId="0" borderId="26" xfId="0" applyFont="1" applyBorder="1" applyAlignment="1">
      <alignment horizontal="left" vertical="center" wrapText="1"/>
    </xf>
    <xf numFmtId="0" fontId="37" fillId="0" borderId="27" xfId="0" applyFont="1" applyBorder="1" applyAlignment="1">
      <alignment horizontal="left" vertical="center" wrapText="1"/>
    </xf>
    <xf numFmtId="0" fontId="37" fillId="0" borderId="28" xfId="0" applyFont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 wrapText="1"/>
    </xf>
    <xf numFmtId="0" fontId="41" fillId="0" borderId="27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/>
    </xf>
    <xf numFmtId="0" fontId="41" fillId="0" borderId="28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/>
    </xf>
    <xf numFmtId="0" fontId="41" fillId="0" borderId="30" xfId="0" applyFont="1" applyBorder="1" applyAlignment="1">
      <alignment horizontal="left" vertical="center" wrapText="1"/>
    </xf>
    <xf numFmtId="0" fontId="41" fillId="0" borderId="29" xfId="0" applyFont="1" applyBorder="1" applyAlignment="1">
      <alignment horizontal="left" vertical="center" wrapText="1"/>
    </xf>
    <xf numFmtId="0" fontId="41" fillId="0" borderId="3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top"/>
    </xf>
    <xf numFmtId="0" fontId="40" fillId="0" borderId="1" xfId="0" applyFont="1" applyBorder="1" applyAlignment="1">
      <alignment horizontal="center" vertical="top"/>
    </xf>
    <xf numFmtId="0" fontId="41" fillId="0" borderId="30" xfId="0" applyFont="1" applyBorder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41" fillId="0" borderId="31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3" fillId="0" borderId="0" xfId="0" applyFont="1" applyAlignment="1">
      <alignment vertical="center"/>
    </xf>
    <xf numFmtId="0" fontId="39" fillId="0" borderId="1" xfId="0" applyFont="1" applyBorder="1" applyAlignment="1">
      <alignment vertical="center"/>
    </xf>
    <xf numFmtId="0" fontId="43" fillId="0" borderId="29" xfId="0" applyFont="1" applyBorder="1" applyAlignment="1">
      <alignment vertical="center"/>
    </xf>
    <xf numFmtId="0" fontId="39" fillId="0" borderId="29" xfId="0" applyFont="1" applyBorder="1" applyAlignment="1">
      <alignment vertical="center"/>
    </xf>
    <xf numFmtId="0" fontId="40" fillId="0" borderId="1" xfId="0" applyFont="1" applyBorder="1" applyAlignment="1">
      <alignment vertical="top"/>
    </xf>
    <xf numFmtId="49" fontId="40" fillId="0" borderId="1" xfId="0" applyNumberFormat="1" applyFont="1" applyBorder="1" applyAlignment="1">
      <alignment horizontal="left" vertical="center"/>
    </xf>
    <xf numFmtId="0" fontId="46" fillId="0" borderId="27" xfId="0" applyFont="1" applyBorder="1" applyAlignment="1" applyProtection="1">
      <alignment horizontal="left" vertical="center"/>
    </xf>
    <xf numFmtId="0" fontId="47" fillId="0" borderId="1" xfId="0" applyFont="1" applyBorder="1" applyAlignment="1" applyProtection="1">
      <alignment vertical="top"/>
    </xf>
    <xf numFmtId="0" fontId="47" fillId="0" borderId="1" xfId="0" applyFont="1" applyBorder="1" applyAlignment="1" applyProtection="1">
      <alignment horizontal="left" vertical="center"/>
    </xf>
    <xf numFmtId="0" fontId="47" fillId="0" borderId="1" xfId="0" applyFont="1" applyBorder="1" applyAlignment="1" applyProtection="1">
      <alignment horizontal="center" vertical="center"/>
    </xf>
    <xf numFmtId="49" fontId="47" fillId="0" borderId="1" xfId="0" applyNumberFormat="1" applyFont="1" applyBorder="1" applyAlignment="1" applyProtection="1">
      <alignment horizontal="left" vertical="center"/>
    </xf>
    <xf numFmtId="0" fontId="46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39" fillId="0" borderId="29" xfId="0" applyFont="1" applyBorder="1" applyAlignment="1">
      <alignment horizontal="left"/>
    </xf>
    <xf numFmtId="0" fontId="43" fillId="0" borderId="29" xfId="0" applyFont="1" applyBorder="1" applyAlignment="1"/>
    <xf numFmtId="0" fontId="37" fillId="0" borderId="27" xfId="0" applyFont="1" applyBorder="1" applyAlignment="1">
      <alignment vertical="top"/>
    </xf>
    <xf numFmtId="0" fontId="37" fillId="0" borderId="28" xfId="0" applyFont="1" applyBorder="1" applyAlignment="1">
      <alignment vertical="top"/>
    </xf>
    <xf numFmtId="0" fontId="37" fillId="0" borderId="30" xfId="0" applyFont="1" applyBorder="1" applyAlignment="1">
      <alignment vertical="top"/>
    </xf>
    <xf numFmtId="0" fontId="37" fillId="0" borderId="29" xfId="0" applyFont="1" applyBorder="1" applyAlignment="1">
      <alignment vertical="top"/>
    </xf>
    <xf numFmtId="0" fontId="37" fillId="0" borderId="31" xfId="0" applyFont="1" applyBorder="1" applyAlignment="1">
      <alignment vertical="top"/>
    </xf>
    <xf numFmtId="4" fontId="18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7" fillId="0" borderId="6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26" fillId="0" borderId="0" xfId="0" applyNumberFormat="1" applyFont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0" fillId="0" borderId="0" xfId="0"/>
    <xf numFmtId="0" fontId="21" fillId="4" borderId="7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left" vertical="center"/>
    </xf>
    <xf numFmtId="0" fontId="21" fillId="4" borderId="8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right"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9" fillId="0" borderId="12" xfId="0" applyFont="1" applyBorder="1" applyAlignment="1">
      <alignment horizontal="center" vertical="center"/>
    </xf>
    <xf numFmtId="0" fontId="19" fillId="0" borderId="13" xfId="0" applyFont="1" applyBorder="1" applyAlignment="1">
      <alignment horizontal="left" vertical="center"/>
    </xf>
    <xf numFmtId="0" fontId="20" fillId="0" borderId="15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20" fillId="0" borderId="15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4" fillId="3" borderId="8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40" fillId="0" borderId="1" xfId="0" applyFont="1" applyBorder="1" applyAlignment="1">
      <alignment horizontal="left" vertical="center" wrapText="1"/>
    </xf>
    <xf numFmtId="0" fontId="39" fillId="0" borderId="29" xfId="0" applyFont="1" applyBorder="1" applyAlignment="1">
      <alignment horizontal="left" wrapText="1"/>
    </xf>
    <xf numFmtId="0" fontId="38" fillId="0" borderId="1" xfId="0" applyFont="1" applyBorder="1" applyAlignment="1">
      <alignment horizontal="center" vertical="center" wrapText="1"/>
    </xf>
    <xf numFmtId="49" fontId="40" fillId="0" borderId="1" xfId="0" applyNumberFormat="1" applyFont="1" applyBorder="1" applyAlignment="1">
      <alignment horizontal="left" vertical="center" wrapText="1"/>
    </xf>
    <xf numFmtId="0" fontId="38" fillId="0" borderId="1" xfId="0" applyFont="1" applyBorder="1" applyAlignment="1">
      <alignment horizontal="center" vertical="center"/>
    </xf>
    <xf numFmtId="0" fontId="39" fillId="0" borderId="29" xfId="0" applyFont="1" applyBorder="1" applyAlignment="1">
      <alignment horizontal="left"/>
    </xf>
    <xf numFmtId="0" fontId="40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top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17" Type="http://schemas.openxmlformats.org/officeDocument/2006/relationships/hyperlink" Target="https://podminky.urs.cz/item/CS_URS_2025_01/776141112" TargetMode="External"/><Relationship Id="rId21" Type="http://schemas.openxmlformats.org/officeDocument/2006/relationships/hyperlink" Target="https://podminky.urs.cz/item/CS_URS_2025_01/965046111" TargetMode="External"/><Relationship Id="rId42" Type="http://schemas.openxmlformats.org/officeDocument/2006/relationships/hyperlink" Target="https://podminky.urs.cz/item/CS_URS_2025_01/721174043" TargetMode="External"/><Relationship Id="rId63" Type="http://schemas.openxmlformats.org/officeDocument/2006/relationships/hyperlink" Target="https://podminky.urs.cz/item/CS_URS_2025_01/725839101" TargetMode="External"/><Relationship Id="rId84" Type="http://schemas.openxmlformats.org/officeDocument/2006/relationships/hyperlink" Target="https://podminky.urs.cz/item/CS_URS_2025_01/742310806" TargetMode="External"/><Relationship Id="rId138" Type="http://schemas.openxmlformats.org/officeDocument/2006/relationships/hyperlink" Target="https://podminky.urs.cz/item/CS_URS_2024_02/783162201" TargetMode="External"/><Relationship Id="rId107" Type="http://schemas.openxmlformats.org/officeDocument/2006/relationships/hyperlink" Target="https://podminky.urs.cz/item/CS_URS_2024_02/775411810" TargetMode="External"/><Relationship Id="rId11" Type="http://schemas.openxmlformats.org/officeDocument/2006/relationships/hyperlink" Target="https://podminky.urs.cz/item/CS_URS_2025_01/612311131" TargetMode="External"/><Relationship Id="rId32" Type="http://schemas.openxmlformats.org/officeDocument/2006/relationships/hyperlink" Target="https://podminky.urs.cz/item/CS_URS_2025_01/997002611" TargetMode="External"/><Relationship Id="rId53" Type="http://schemas.openxmlformats.org/officeDocument/2006/relationships/hyperlink" Target="https://podminky.urs.cz/item/CS_URS_2025_01/722220121" TargetMode="External"/><Relationship Id="rId74" Type="http://schemas.openxmlformats.org/officeDocument/2006/relationships/hyperlink" Target="https://podminky.urs.cz/item/CS_URS_2025_01/998735212" TargetMode="External"/><Relationship Id="rId128" Type="http://schemas.openxmlformats.org/officeDocument/2006/relationships/hyperlink" Target="https://podminky.urs.cz/item/CS_URS_2024_02/783101403" TargetMode="External"/><Relationship Id="rId149" Type="http://schemas.openxmlformats.org/officeDocument/2006/relationships/hyperlink" Target="https://podminky.urs.cz/item/CS_URS_2025_01/783617615" TargetMode="External"/><Relationship Id="rId5" Type="http://schemas.openxmlformats.org/officeDocument/2006/relationships/hyperlink" Target="https://podminky.urs.cz/item/CS_URS_2025_01/611142001" TargetMode="External"/><Relationship Id="rId95" Type="http://schemas.openxmlformats.org/officeDocument/2006/relationships/hyperlink" Target="https://podminky.urs.cz/item/CS_URS_2025_01/766695213" TargetMode="External"/><Relationship Id="rId22" Type="http://schemas.openxmlformats.org/officeDocument/2006/relationships/hyperlink" Target="https://podminky.urs.cz/item/CS_URS_2025_01/974031121" TargetMode="External"/><Relationship Id="rId43" Type="http://schemas.openxmlformats.org/officeDocument/2006/relationships/hyperlink" Target="https://podminky.urs.cz/item/CS_URS_2025_01/721174045" TargetMode="External"/><Relationship Id="rId64" Type="http://schemas.openxmlformats.org/officeDocument/2006/relationships/hyperlink" Target="https://podminky.urs.cz/item/CS_URS_2025_01/725869218" TargetMode="External"/><Relationship Id="rId118" Type="http://schemas.openxmlformats.org/officeDocument/2006/relationships/hyperlink" Target="https://podminky.urs.cz/item/CS_URS_2025_01/776201814" TargetMode="External"/><Relationship Id="rId139" Type="http://schemas.openxmlformats.org/officeDocument/2006/relationships/hyperlink" Target="https://podminky.urs.cz/item/CS_URS_2025_01/783601321" TargetMode="External"/><Relationship Id="rId80" Type="http://schemas.openxmlformats.org/officeDocument/2006/relationships/hyperlink" Target="https://podminky.urs.cz/item/CS_URS_2025_01/741136201" TargetMode="External"/><Relationship Id="rId85" Type="http://schemas.openxmlformats.org/officeDocument/2006/relationships/hyperlink" Target="https://podminky.urs.cz/item/CS_URS_2025_01/742310001" TargetMode="External"/><Relationship Id="rId150" Type="http://schemas.openxmlformats.org/officeDocument/2006/relationships/hyperlink" Target="https://podminky.urs.cz/item/CS_URS_2025_01/784111011" TargetMode="External"/><Relationship Id="rId155" Type="http://schemas.openxmlformats.org/officeDocument/2006/relationships/hyperlink" Target="https://podminky.urs.cz/item/CS_URS_2025_01/784325231" TargetMode="External"/><Relationship Id="rId12" Type="http://schemas.openxmlformats.org/officeDocument/2006/relationships/hyperlink" Target="https://podminky.urs.cz/item/CS_URS_2025_01/612321121" TargetMode="External"/><Relationship Id="rId17" Type="http://schemas.openxmlformats.org/officeDocument/2006/relationships/hyperlink" Target="https://podminky.urs.cz/item/CS_URS_2025_01/952901114" TargetMode="External"/><Relationship Id="rId33" Type="http://schemas.openxmlformats.org/officeDocument/2006/relationships/hyperlink" Target="https://podminky.urs.cz/item/CS_URS_2025_01/997013153" TargetMode="External"/><Relationship Id="rId38" Type="http://schemas.openxmlformats.org/officeDocument/2006/relationships/hyperlink" Target="https://podminky.urs.cz/item/CS_URS_2025_01/711113117" TargetMode="External"/><Relationship Id="rId59" Type="http://schemas.openxmlformats.org/officeDocument/2006/relationships/hyperlink" Target="https://podminky.urs.cz/item/CS_URS_2025_01/725224138" TargetMode="External"/><Relationship Id="rId103" Type="http://schemas.openxmlformats.org/officeDocument/2006/relationships/hyperlink" Target="https://podminky.urs.cz/item/CS_URS_2025_01/771574416" TargetMode="External"/><Relationship Id="rId108" Type="http://schemas.openxmlformats.org/officeDocument/2006/relationships/hyperlink" Target="https://podminky.urs.cz/item/CS_URS_2024_02/775413320" TargetMode="External"/><Relationship Id="rId124" Type="http://schemas.openxmlformats.org/officeDocument/2006/relationships/hyperlink" Target="https://podminky.urs.cz/item/CS_URS_2025_01/781495211" TargetMode="External"/><Relationship Id="rId129" Type="http://schemas.openxmlformats.org/officeDocument/2006/relationships/hyperlink" Target="https://podminky.urs.cz/item/CS_URS_2024_02/783106805" TargetMode="External"/><Relationship Id="rId54" Type="http://schemas.openxmlformats.org/officeDocument/2006/relationships/hyperlink" Target="https://podminky.urs.cz/item/CS_URS_2025_01/722290246" TargetMode="External"/><Relationship Id="rId70" Type="http://schemas.openxmlformats.org/officeDocument/2006/relationships/hyperlink" Target="https://podminky.urs.cz/item/CS_URS_2025_01/735111307" TargetMode="External"/><Relationship Id="rId75" Type="http://schemas.openxmlformats.org/officeDocument/2006/relationships/hyperlink" Target="https://podminky.urs.cz/item/CS_URS_2025_01/741112002" TargetMode="External"/><Relationship Id="rId91" Type="http://schemas.openxmlformats.org/officeDocument/2006/relationships/hyperlink" Target="https://podminky.urs.cz/item/CS_URS_2025_01/766660733" TargetMode="External"/><Relationship Id="rId96" Type="http://schemas.openxmlformats.org/officeDocument/2006/relationships/hyperlink" Target="https://podminky.urs.cz/item/CS_URS_2025_01/766811222" TargetMode="External"/><Relationship Id="rId140" Type="http://schemas.openxmlformats.org/officeDocument/2006/relationships/hyperlink" Target="https://podminky.urs.cz/item/CS_URS_2025_01/783601325" TargetMode="External"/><Relationship Id="rId145" Type="http://schemas.openxmlformats.org/officeDocument/2006/relationships/hyperlink" Target="https://podminky.urs.cz/item/CS_URS_2025_01/783601711" TargetMode="External"/><Relationship Id="rId1" Type="http://schemas.openxmlformats.org/officeDocument/2006/relationships/hyperlink" Target="https://podminky.urs.cz/item/CS_URS_2025_01/342241115" TargetMode="External"/><Relationship Id="rId6" Type="http://schemas.openxmlformats.org/officeDocument/2006/relationships/hyperlink" Target="https://podminky.urs.cz/item/CS_URS_2025_01/611321131" TargetMode="External"/><Relationship Id="rId23" Type="http://schemas.openxmlformats.org/officeDocument/2006/relationships/hyperlink" Target="https://podminky.urs.cz/item/CS_URS_2025_01/974031122" TargetMode="External"/><Relationship Id="rId28" Type="http://schemas.openxmlformats.org/officeDocument/2006/relationships/hyperlink" Target="https://podminky.urs.cz/item/CS_URS_2025_01/978021191" TargetMode="External"/><Relationship Id="rId49" Type="http://schemas.openxmlformats.org/officeDocument/2006/relationships/hyperlink" Target="https://podminky.urs.cz/item/CS_URS_2025_01/722130801" TargetMode="External"/><Relationship Id="rId114" Type="http://schemas.openxmlformats.org/officeDocument/2006/relationships/hyperlink" Target="https://podminky.urs.cz/item/CS_URS_2024_02/775591926" TargetMode="External"/><Relationship Id="rId119" Type="http://schemas.openxmlformats.org/officeDocument/2006/relationships/hyperlink" Target="https://podminky.urs.cz/item/CS_URS_2025_01/998776212" TargetMode="External"/><Relationship Id="rId44" Type="http://schemas.openxmlformats.org/officeDocument/2006/relationships/hyperlink" Target="https://podminky.urs.cz/item/CS_URS_2025_01/721194105" TargetMode="External"/><Relationship Id="rId60" Type="http://schemas.openxmlformats.org/officeDocument/2006/relationships/hyperlink" Target="https://podminky.urs.cz/item/CS_URS_2025_01/725820801" TargetMode="External"/><Relationship Id="rId65" Type="http://schemas.openxmlformats.org/officeDocument/2006/relationships/hyperlink" Target="https://podminky.urs.cz/item/CS_URS_2025_01/725980122" TargetMode="External"/><Relationship Id="rId81" Type="http://schemas.openxmlformats.org/officeDocument/2006/relationships/hyperlink" Target="https://podminky.urs.cz/item/CS_URS_2025_01/741210001" TargetMode="External"/><Relationship Id="rId86" Type="http://schemas.openxmlformats.org/officeDocument/2006/relationships/hyperlink" Target="https://podminky.urs.cz/item/CS_URS_2025_01/998742212" TargetMode="External"/><Relationship Id="rId130" Type="http://schemas.openxmlformats.org/officeDocument/2006/relationships/hyperlink" Target="https://podminky.urs.cz/item/CS_URS_2024_02/783114101" TargetMode="External"/><Relationship Id="rId135" Type="http://schemas.openxmlformats.org/officeDocument/2006/relationships/hyperlink" Target="https://podminky.urs.cz/item/CS_URS_2025_01/783315101" TargetMode="External"/><Relationship Id="rId151" Type="http://schemas.openxmlformats.org/officeDocument/2006/relationships/hyperlink" Target="https://podminky.urs.cz/item/CS_URS_2025_01/784111031" TargetMode="External"/><Relationship Id="rId156" Type="http://schemas.openxmlformats.org/officeDocument/2006/relationships/hyperlink" Target="https://podminky.urs.cz/item/CS_URS_2024_01/065002000" TargetMode="External"/><Relationship Id="rId13" Type="http://schemas.openxmlformats.org/officeDocument/2006/relationships/hyperlink" Target="https://podminky.urs.cz/item/CS_URS_2025_01/619991011" TargetMode="External"/><Relationship Id="rId18" Type="http://schemas.openxmlformats.org/officeDocument/2006/relationships/hyperlink" Target="https://podminky.urs.cz/item/CS_URS_2025_01/952902031" TargetMode="External"/><Relationship Id="rId39" Type="http://schemas.openxmlformats.org/officeDocument/2006/relationships/hyperlink" Target="https://podminky.urs.cz/item/CS_URS_2025_01/711113127" TargetMode="External"/><Relationship Id="rId109" Type="http://schemas.openxmlformats.org/officeDocument/2006/relationships/hyperlink" Target="https://podminky.urs.cz/item/CS_URS_2024_02/775591905" TargetMode="External"/><Relationship Id="rId34" Type="http://schemas.openxmlformats.org/officeDocument/2006/relationships/hyperlink" Target="https://podminky.urs.cz/item/CS_URS_2025_01/997013219" TargetMode="External"/><Relationship Id="rId50" Type="http://schemas.openxmlformats.org/officeDocument/2006/relationships/hyperlink" Target="https://podminky.urs.cz/item/CS_URS_2025_01/722176112" TargetMode="External"/><Relationship Id="rId55" Type="http://schemas.openxmlformats.org/officeDocument/2006/relationships/hyperlink" Target="https://podminky.urs.cz/item/CS_URS_2025_01/998722212" TargetMode="External"/><Relationship Id="rId76" Type="http://schemas.openxmlformats.org/officeDocument/2006/relationships/hyperlink" Target="https://podminky.urs.cz/item/CS_URS_2025_01/741122015" TargetMode="External"/><Relationship Id="rId97" Type="http://schemas.openxmlformats.org/officeDocument/2006/relationships/hyperlink" Target="https://podminky.urs.cz/item/CS_URS_2025_01/766811223" TargetMode="External"/><Relationship Id="rId104" Type="http://schemas.openxmlformats.org/officeDocument/2006/relationships/hyperlink" Target="https://podminky.urs.cz/item/CS_URS_2025_01/771591115" TargetMode="External"/><Relationship Id="rId120" Type="http://schemas.openxmlformats.org/officeDocument/2006/relationships/hyperlink" Target="https://podminky.urs.cz/item/CS_URS_2025_01/781471810" TargetMode="External"/><Relationship Id="rId125" Type="http://schemas.openxmlformats.org/officeDocument/2006/relationships/hyperlink" Target="https://podminky.urs.cz/item/CS_URS_2025_01/998781212" TargetMode="External"/><Relationship Id="rId141" Type="http://schemas.openxmlformats.org/officeDocument/2006/relationships/hyperlink" Target="https://podminky.urs.cz/item/CS_URS_2025_01/783601401" TargetMode="External"/><Relationship Id="rId146" Type="http://schemas.openxmlformats.org/officeDocument/2006/relationships/hyperlink" Target="https://podminky.urs.cz/item/CS_URS_2025_01/783601713" TargetMode="External"/><Relationship Id="rId7" Type="http://schemas.openxmlformats.org/officeDocument/2006/relationships/hyperlink" Target="https://podminky.urs.cz/item/CS_URS_2025_01/612131121" TargetMode="External"/><Relationship Id="rId71" Type="http://schemas.openxmlformats.org/officeDocument/2006/relationships/hyperlink" Target="https://podminky.urs.cz/item/CS_URS_2025_01/735151822" TargetMode="External"/><Relationship Id="rId92" Type="http://schemas.openxmlformats.org/officeDocument/2006/relationships/hyperlink" Target="https://podminky.urs.cz/item/CS_URS_2025_01/766660739" TargetMode="External"/><Relationship Id="rId2" Type="http://schemas.openxmlformats.org/officeDocument/2006/relationships/hyperlink" Target="https://podminky.urs.cz/item/CS_URS_2025_01/346244353" TargetMode="External"/><Relationship Id="rId29" Type="http://schemas.openxmlformats.org/officeDocument/2006/relationships/hyperlink" Target="https://podminky.urs.cz/item/CS_URS_2025_01/978035117" TargetMode="External"/><Relationship Id="rId24" Type="http://schemas.openxmlformats.org/officeDocument/2006/relationships/hyperlink" Target="https://podminky.urs.cz/item/CS_URS_2025_01/974031123" TargetMode="External"/><Relationship Id="rId40" Type="http://schemas.openxmlformats.org/officeDocument/2006/relationships/hyperlink" Target="https://podminky.urs.cz/item/CS_URS_2025_01/711199101" TargetMode="External"/><Relationship Id="rId45" Type="http://schemas.openxmlformats.org/officeDocument/2006/relationships/hyperlink" Target="https://podminky.urs.cz/item/CS_URS_2025_01/721194109" TargetMode="External"/><Relationship Id="rId66" Type="http://schemas.openxmlformats.org/officeDocument/2006/relationships/hyperlink" Target="https://podminky.urs.cz/item/CS_URS_2025_01/998725212" TargetMode="External"/><Relationship Id="rId87" Type="http://schemas.openxmlformats.org/officeDocument/2006/relationships/hyperlink" Target="https://podminky.urs.cz/item/CS_URS_2025_01/998751211" TargetMode="External"/><Relationship Id="rId110" Type="http://schemas.openxmlformats.org/officeDocument/2006/relationships/hyperlink" Target="https://podminky.urs.cz/item/CS_URS_2024_02/775591919" TargetMode="External"/><Relationship Id="rId115" Type="http://schemas.openxmlformats.org/officeDocument/2006/relationships/hyperlink" Target="https://podminky.urs.cz/item/CS_URS_2025_01/998775212" TargetMode="External"/><Relationship Id="rId131" Type="http://schemas.openxmlformats.org/officeDocument/2006/relationships/hyperlink" Target="https://podminky.urs.cz/item/CS_URS_2024_02/783117101" TargetMode="External"/><Relationship Id="rId136" Type="http://schemas.openxmlformats.org/officeDocument/2006/relationships/hyperlink" Target="https://podminky.urs.cz/item/CS_URS_2025_01/783317101" TargetMode="External"/><Relationship Id="rId157" Type="http://schemas.openxmlformats.org/officeDocument/2006/relationships/drawing" Target="../drawings/drawing2.xml"/><Relationship Id="rId61" Type="http://schemas.openxmlformats.org/officeDocument/2006/relationships/hyperlink" Target="https://podminky.urs.cz/item/CS_URS_2025_01/725829111" TargetMode="External"/><Relationship Id="rId82" Type="http://schemas.openxmlformats.org/officeDocument/2006/relationships/hyperlink" Target="https://podminky.urs.cz/item/CS_URS_2025_01/998741212" TargetMode="External"/><Relationship Id="rId152" Type="http://schemas.openxmlformats.org/officeDocument/2006/relationships/hyperlink" Target="https://podminky.urs.cz/item/CS_URS_2025_01/784151011" TargetMode="External"/><Relationship Id="rId19" Type="http://schemas.openxmlformats.org/officeDocument/2006/relationships/hyperlink" Target="https://podminky.urs.cz/item/CS_URS_2025_01/962031132" TargetMode="External"/><Relationship Id="rId14" Type="http://schemas.openxmlformats.org/officeDocument/2006/relationships/hyperlink" Target="https://podminky.urs.cz/item/CS_URS_2025_01/619995001" TargetMode="External"/><Relationship Id="rId30" Type="http://schemas.openxmlformats.org/officeDocument/2006/relationships/hyperlink" Target="https://podminky.urs.cz/item/CS_URS_2025_01/997002511" TargetMode="External"/><Relationship Id="rId35" Type="http://schemas.openxmlformats.org/officeDocument/2006/relationships/hyperlink" Target="https://podminky.urs.cz/item/CS_URS_2025_01/997013609" TargetMode="External"/><Relationship Id="rId56" Type="http://schemas.openxmlformats.org/officeDocument/2006/relationships/hyperlink" Target="https://podminky.urs.cz/item/CS_URS_2025_01/725119122" TargetMode="External"/><Relationship Id="rId77" Type="http://schemas.openxmlformats.org/officeDocument/2006/relationships/hyperlink" Target="https://podminky.urs.cz/item/CS_URS_2025_01/741122016" TargetMode="External"/><Relationship Id="rId100" Type="http://schemas.openxmlformats.org/officeDocument/2006/relationships/hyperlink" Target="https://podminky.urs.cz/item/CS_URS_2025_01/998767212" TargetMode="External"/><Relationship Id="rId105" Type="http://schemas.openxmlformats.org/officeDocument/2006/relationships/hyperlink" Target="https://podminky.urs.cz/item/CS_URS_2025_01/771592011" TargetMode="External"/><Relationship Id="rId126" Type="http://schemas.openxmlformats.org/officeDocument/2006/relationships/hyperlink" Target="https://podminky.urs.cz/item/CS_URS_2025_01/783000125" TargetMode="External"/><Relationship Id="rId147" Type="http://schemas.openxmlformats.org/officeDocument/2006/relationships/hyperlink" Target="https://podminky.urs.cz/item/CS_URS_2025_01/783615551" TargetMode="External"/><Relationship Id="rId8" Type="http://schemas.openxmlformats.org/officeDocument/2006/relationships/hyperlink" Target="https://podminky.urs.cz/item/CS_URS_2025_01/612135011" TargetMode="External"/><Relationship Id="rId51" Type="http://schemas.openxmlformats.org/officeDocument/2006/relationships/hyperlink" Target="https://podminky.urs.cz/item/CS_URS_2025_01/722181211" TargetMode="External"/><Relationship Id="rId72" Type="http://schemas.openxmlformats.org/officeDocument/2006/relationships/hyperlink" Target="https://podminky.urs.cz/item/CS_URS_2025_01/735192925" TargetMode="External"/><Relationship Id="rId93" Type="http://schemas.openxmlformats.org/officeDocument/2006/relationships/hyperlink" Target="https://podminky.urs.cz/item/CS_URS_2025_01/766660762" TargetMode="External"/><Relationship Id="rId98" Type="http://schemas.openxmlformats.org/officeDocument/2006/relationships/hyperlink" Target="https://podminky.urs.cz/item/CS_URS_2025_01/998766212" TargetMode="External"/><Relationship Id="rId121" Type="http://schemas.openxmlformats.org/officeDocument/2006/relationships/hyperlink" Target="https://podminky.urs.cz/item/CS_URS_2025_01/781491822" TargetMode="External"/><Relationship Id="rId142" Type="http://schemas.openxmlformats.org/officeDocument/2006/relationships/hyperlink" Target="https://podminky.urs.cz/item/CS_URS_2025_01/783614111" TargetMode="External"/><Relationship Id="rId3" Type="http://schemas.openxmlformats.org/officeDocument/2006/relationships/hyperlink" Target="https://podminky.urs.cz/item/CS_URS_2025_01/611131121" TargetMode="External"/><Relationship Id="rId25" Type="http://schemas.openxmlformats.org/officeDocument/2006/relationships/hyperlink" Target="https://podminky.urs.cz/item/CS_URS_2025_01/974031142" TargetMode="External"/><Relationship Id="rId46" Type="http://schemas.openxmlformats.org/officeDocument/2006/relationships/hyperlink" Target="https://podminky.urs.cz/item/CS_URS_2025_01/721229111" TargetMode="External"/><Relationship Id="rId67" Type="http://schemas.openxmlformats.org/officeDocument/2006/relationships/hyperlink" Target="https://podminky.urs.cz/item/CS_URS_2025_01/734430821" TargetMode="External"/><Relationship Id="rId116" Type="http://schemas.openxmlformats.org/officeDocument/2006/relationships/hyperlink" Target="https://podminky.urs.cz/item/CS_URS_2025_01/776111116" TargetMode="External"/><Relationship Id="rId137" Type="http://schemas.openxmlformats.org/officeDocument/2006/relationships/hyperlink" Target="https://podminky.urs.cz/item/CS_URS_2025_01/783322101" TargetMode="External"/><Relationship Id="rId20" Type="http://schemas.openxmlformats.org/officeDocument/2006/relationships/hyperlink" Target="https://podminky.urs.cz/item/CS_URS_2025_01/962031133" TargetMode="External"/><Relationship Id="rId41" Type="http://schemas.openxmlformats.org/officeDocument/2006/relationships/hyperlink" Target="https://podminky.urs.cz/item/CS_URS_2025_01/998711312" TargetMode="External"/><Relationship Id="rId62" Type="http://schemas.openxmlformats.org/officeDocument/2006/relationships/hyperlink" Target="https://podminky.urs.cz/item/CS_URS_2025_01/725829131.1" TargetMode="External"/><Relationship Id="rId83" Type="http://schemas.openxmlformats.org/officeDocument/2006/relationships/hyperlink" Target="https://podminky.urs.cz/item/CS_URS_2025_01/742121001" TargetMode="External"/><Relationship Id="rId88" Type="http://schemas.openxmlformats.org/officeDocument/2006/relationships/hyperlink" Target="https://podminky.urs.cz/item/CS_URS_2025_01/766491851" TargetMode="External"/><Relationship Id="rId111" Type="http://schemas.openxmlformats.org/officeDocument/2006/relationships/hyperlink" Target="https://podminky.urs.cz/item/CS_URS_2024_02/775591920" TargetMode="External"/><Relationship Id="rId132" Type="http://schemas.openxmlformats.org/officeDocument/2006/relationships/hyperlink" Target="https://podminky.urs.cz/item/CS_URS_2024_02/783122131" TargetMode="External"/><Relationship Id="rId153" Type="http://schemas.openxmlformats.org/officeDocument/2006/relationships/hyperlink" Target="https://podminky.urs.cz/item/CS_URS_2025_01/784171101" TargetMode="External"/><Relationship Id="rId15" Type="http://schemas.openxmlformats.org/officeDocument/2006/relationships/hyperlink" Target="https://podminky.urs.cz/item/CS_URS_2025_01/949101111" TargetMode="External"/><Relationship Id="rId36" Type="http://schemas.openxmlformats.org/officeDocument/2006/relationships/hyperlink" Target="https://podminky.urs.cz/item/CS_URS_2025_01/997013813" TargetMode="External"/><Relationship Id="rId57" Type="http://schemas.openxmlformats.org/officeDocument/2006/relationships/hyperlink" Target="https://podminky.urs.cz/item/CS_URS_2025_01/725219102" TargetMode="External"/><Relationship Id="rId106" Type="http://schemas.openxmlformats.org/officeDocument/2006/relationships/hyperlink" Target="https://podminky.urs.cz/item/CS_URS_2025_01/998771212" TargetMode="External"/><Relationship Id="rId127" Type="http://schemas.openxmlformats.org/officeDocument/2006/relationships/hyperlink" Target="https://podminky.urs.cz/item/CS_URS_2024_02/783101203" TargetMode="External"/><Relationship Id="rId10" Type="http://schemas.openxmlformats.org/officeDocument/2006/relationships/hyperlink" Target="https://podminky.urs.cz/item/CS_URS_2025_01/612142001" TargetMode="External"/><Relationship Id="rId31" Type="http://schemas.openxmlformats.org/officeDocument/2006/relationships/hyperlink" Target="https://podminky.urs.cz/item/CS_URS_2025_01/997002519" TargetMode="External"/><Relationship Id="rId52" Type="http://schemas.openxmlformats.org/officeDocument/2006/relationships/hyperlink" Target="https://podminky.urs.cz/item/CS_URS_2025_01/722220111" TargetMode="External"/><Relationship Id="rId73" Type="http://schemas.openxmlformats.org/officeDocument/2006/relationships/hyperlink" Target="https://podminky.urs.cz/item/CS_URS_2023_01/735192925.2" TargetMode="External"/><Relationship Id="rId78" Type="http://schemas.openxmlformats.org/officeDocument/2006/relationships/hyperlink" Target="https://podminky.urs.cz/item/CS_URS_2025_01/741122031" TargetMode="External"/><Relationship Id="rId94" Type="http://schemas.openxmlformats.org/officeDocument/2006/relationships/hyperlink" Target="https://podminky.urs.cz/item/CS_URS_2025_01/766691914" TargetMode="External"/><Relationship Id="rId99" Type="http://schemas.openxmlformats.org/officeDocument/2006/relationships/hyperlink" Target="https://podminky.urs.cz/item/CS_URS_2025_01/767612915" TargetMode="External"/><Relationship Id="rId101" Type="http://schemas.openxmlformats.org/officeDocument/2006/relationships/hyperlink" Target="https://podminky.urs.cz/item/CS_URS_2025_01/771151013" TargetMode="External"/><Relationship Id="rId122" Type="http://schemas.openxmlformats.org/officeDocument/2006/relationships/hyperlink" Target="https://podminky.urs.cz/item/CS_URS_2025_01/781493611" TargetMode="External"/><Relationship Id="rId143" Type="http://schemas.openxmlformats.org/officeDocument/2006/relationships/hyperlink" Target="https://podminky.urs.cz/item/CS_URS_2025_01/783617117" TargetMode="External"/><Relationship Id="rId148" Type="http://schemas.openxmlformats.org/officeDocument/2006/relationships/hyperlink" Target="https://podminky.urs.cz/item/CS_URS_2024_01/783617505" TargetMode="External"/><Relationship Id="rId4" Type="http://schemas.openxmlformats.org/officeDocument/2006/relationships/hyperlink" Target="https://podminky.urs.cz/item/CS_URS_2025_01/611135011" TargetMode="External"/><Relationship Id="rId9" Type="http://schemas.openxmlformats.org/officeDocument/2006/relationships/hyperlink" Target="https://podminky.urs.cz/item/CS_URS_2025_01/612135101" TargetMode="External"/><Relationship Id="rId26" Type="http://schemas.openxmlformats.org/officeDocument/2006/relationships/hyperlink" Target="https://podminky.urs.cz/item/CS_URS_2025_01/977333121" TargetMode="External"/><Relationship Id="rId47" Type="http://schemas.openxmlformats.org/officeDocument/2006/relationships/hyperlink" Target="https://podminky.urs.cz/item/CS_URS_2025_01/721290111" TargetMode="External"/><Relationship Id="rId68" Type="http://schemas.openxmlformats.org/officeDocument/2006/relationships/hyperlink" Target="https://podminky.urs.cz/item/CS_URS_2025_01/734229143" TargetMode="External"/><Relationship Id="rId89" Type="http://schemas.openxmlformats.org/officeDocument/2006/relationships/hyperlink" Target="https://podminky.urs.cz/item/CS_URS_2025_01/766660729" TargetMode="External"/><Relationship Id="rId112" Type="http://schemas.openxmlformats.org/officeDocument/2006/relationships/hyperlink" Target="https://podminky.urs.cz/item/CS_URS_2024_02/775591921" TargetMode="External"/><Relationship Id="rId133" Type="http://schemas.openxmlformats.org/officeDocument/2006/relationships/hyperlink" Target="https://podminky.urs.cz/item/CS_URS_2025_01/783301303" TargetMode="External"/><Relationship Id="rId154" Type="http://schemas.openxmlformats.org/officeDocument/2006/relationships/hyperlink" Target="https://podminky.urs.cz/item/CS_URS_2025_01/784181131" TargetMode="External"/><Relationship Id="rId16" Type="http://schemas.openxmlformats.org/officeDocument/2006/relationships/hyperlink" Target="https://podminky.urs.cz/item/CS_URS_2025_01/952901105" TargetMode="External"/><Relationship Id="rId37" Type="http://schemas.openxmlformats.org/officeDocument/2006/relationships/hyperlink" Target="https://podminky.urs.cz/item/CS_URS_2025_01/998018002" TargetMode="External"/><Relationship Id="rId58" Type="http://schemas.openxmlformats.org/officeDocument/2006/relationships/hyperlink" Target="https://podminky.urs.cz/item/CS_URS_2025_01/725220842" TargetMode="External"/><Relationship Id="rId79" Type="http://schemas.openxmlformats.org/officeDocument/2006/relationships/hyperlink" Target="https://podminky.urs.cz/item/CS_URS_2024_01/741125811.1" TargetMode="External"/><Relationship Id="rId102" Type="http://schemas.openxmlformats.org/officeDocument/2006/relationships/hyperlink" Target="https://podminky.urs.cz/item/CS_URS_2025_01/771573810" TargetMode="External"/><Relationship Id="rId123" Type="http://schemas.openxmlformats.org/officeDocument/2006/relationships/hyperlink" Target="https://podminky.urs.cz/item/CS_URS_2025_01/781495115" TargetMode="External"/><Relationship Id="rId144" Type="http://schemas.openxmlformats.org/officeDocument/2006/relationships/hyperlink" Target="https://podminky.urs.cz/item/CS_URS_2025_01/783622111" TargetMode="External"/><Relationship Id="rId90" Type="http://schemas.openxmlformats.org/officeDocument/2006/relationships/hyperlink" Target="https://podminky.urs.cz/item/CS_URS_2025_01/766660730" TargetMode="External"/><Relationship Id="rId27" Type="http://schemas.openxmlformats.org/officeDocument/2006/relationships/hyperlink" Target="https://podminky.urs.cz/item/CS_URS_2025_01/977343211" TargetMode="External"/><Relationship Id="rId48" Type="http://schemas.openxmlformats.org/officeDocument/2006/relationships/hyperlink" Target="https://podminky.urs.cz/item/CS_URS_2025_01/998721212" TargetMode="External"/><Relationship Id="rId69" Type="http://schemas.openxmlformats.org/officeDocument/2006/relationships/hyperlink" Target="https://podminky.urs.cz/item/CS_URS_2025_01/998734212" TargetMode="External"/><Relationship Id="rId113" Type="http://schemas.openxmlformats.org/officeDocument/2006/relationships/hyperlink" Target="https://podminky.urs.cz/item/CS_URS_2024_02/775591922" TargetMode="External"/><Relationship Id="rId134" Type="http://schemas.openxmlformats.org/officeDocument/2006/relationships/hyperlink" Target="https://podminky.urs.cz/item/CS_URS_2025_01/783301313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57"/>
  <sheetViews>
    <sheetView showGridLines="0" workbookViewId="0">
      <selection activeCell="AR17" sqref="AR17"/>
    </sheetView>
  </sheetViews>
  <sheetFormatPr defaultRowHeight="10.199999999999999"/>
  <cols>
    <col min="1" max="1" width="8.28515625" style="1" customWidth="1"/>
    <col min="2" max="2" width="1.7109375" style="1" customWidth="1"/>
    <col min="3" max="3" width="4.140625" style="1" customWidth="1"/>
    <col min="4" max="33" width="2.7109375" style="1" customWidth="1"/>
    <col min="34" max="34" width="3.28515625" style="1" customWidth="1"/>
    <col min="35" max="35" width="31.7109375" style="1" customWidth="1"/>
    <col min="36" max="37" width="2.42578125" style="1" customWidth="1"/>
    <col min="38" max="38" width="8.28515625" style="1" customWidth="1"/>
    <col min="39" max="39" width="3.28515625" style="1" customWidth="1"/>
    <col min="40" max="40" width="13.28515625" style="1" customWidth="1"/>
    <col min="41" max="41" width="7.42578125" style="1" customWidth="1"/>
    <col min="42" max="42" width="4.140625" style="1" customWidth="1"/>
    <col min="43" max="43" width="15.7109375" style="1" customWidth="1"/>
    <col min="44" max="44" width="13.7109375" style="1" customWidth="1"/>
    <col min="45" max="47" width="25.85546875" style="1" hidden="1" customWidth="1"/>
    <col min="48" max="49" width="21.7109375" style="1" hidden="1" customWidth="1"/>
    <col min="50" max="51" width="25" style="1" hidden="1" customWidth="1"/>
    <col min="52" max="52" width="21.7109375" style="1" hidden="1" customWidth="1"/>
    <col min="53" max="53" width="19.140625" style="1" hidden="1" customWidth="1"/>
    <col min="54" max="54" width="25" style="1" hidden="1" customWidth="1"/>
    <col min="55" max="55" width="21.7109375" style="1" hidden="1" customWidth="1"/>
    <col min="56" max="56" width="19.140625" style="1" hidden="1" customWidth="1"/>
    <col min="57" max="57" width="66.42578125" style="1" customWidth="1"/>
    <col min="71" max="91" width="9.28515625" style="1" hidden="1"/>
  </cols>
  <sheetData>
    <row r="1" spans="1:74">
      <c r="A1" s="18" t="s">
        <v>0</v>
      </c>
      <c r="AZ1" s="18" t="s">
        <v>1</v>
      </c>
      <c r="BA1" s="18" t="s">
        <v>2</v>
      </c>
      <c r="BB1" s="18" t="s">
        <v>3</v>
      </c>
      <c r="BT1" s="18" t="s">
        <v>4</v>
      </c>
      <c r="BU1" s="18" t="s">
        <v>4</v>
      </c>
      <c r="BV1" s="18" t="s">
        <v>5</v>
      </c>
    </row>
    <row r="2" spans="1:74" s="1" customFormat="1" ht="36.9" customHeight="1">
      <c r="AR2" s="346"/>
      <c r="AS2" s="346"/>
      <c r="AT2" s="346"/>
      <c r="AU2" s="346"/>
      <c r="AV2" s="346"/>
      <c r="AW2" s="346"/>
      <c r="AX2" s="346"/>
      <c r="AY2" s="346"/>
      <c r="AZ2" s="346"/>
      <c r="BA2" s="346"/>
      <c r="BB2" s="346"/>
      <c r="BC2" s="346"/>
      <c r="BD2" s="346"/>
      <c r="BE2" s="346"/>
      <c r="BS2" s="19" t="s">
        <v>6</v>
      </c>
      <c r="BT2" s="19" t="s">
        <v>7</v>
      </c>
    </row>
    <row r="3" spans="1:74" s="1" customFormat="1" ht="6.9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2"/>
      <c r="BS3" s="19" t="s">
        <v>6</v>
      </c>
      <c r="BT3" s="19" t="s">
        <v>8</v>
      </c>
    </row>
    <row r="4" spans="1:74" s="1" customFormat="1" ht="24.9" customHeight="1">
      <c r="B4" s="23"/>
      <c r="C4" s="24"/>
      <c r="D4" s="25" t="s">
        <v>9</v>
      </c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4"/>
      <c r="AR4" s="22"/>
      <c r="AS4" s="26" t="s">
        <v>10</v>
      </c>
      <c r="BE4" s="27" t="s">
        <v>11</v>
      </c>
      <c r="BS4" s="19" t="s">
        <v>12</v>
      </c>
    </row>
    <row r="5" spans="1:74" s="1" customFormat="1" ht="12" customHeight="1">
      <c r="B5" s="23"/>
      <c r="C5" s="24"/>
      <c r="D5" s="28" t="s">
        <v>13</v>
      </c>
      <c r="E5" s="24"/>
      <c r="F5" s="24"/>
      <c r="G5" s="24"/>
      <c r="H5" s="24"/>
      <c r="I5" s="24"/>
      <c r="J5" s="24"/>
      <c r="K5" s="332" t="s">
        <v>14</v>
      </c>
      <c r="L5" s="333"/>
      <c r="M5" s="333"/>
      <c r="N5" s="333"/>
      <c r="O5" s="333"/>
      <c r="P5" s="333"/>
      <c r="Q5" s="333"/>
      <c r="R5" s="333"/>
      <c r="S5" s="333"/>
      <c r="T5" s="333"/>
      <c r="U5" s="333"/>
      <c r="V5" s="333"/>
      <c r="W5" s="333"/>
      <c r="X5" s="333"/>
      <c r="Y5" s="333"/>
      <c r="Z5" s="333"/>
      <c r="AA5" s="333"/>
      <c r="AB5" s="333"/>
      <c r="AC5" s="333"/>
      <c r="AD5" s="333"/>
      <c r="AE5" s="333"/>
      <c r="AF5" s="333"/>
      <c r="AG5" s="333"/>
      <c r="AH5" s="333"/>
      <c r="AI5" s="333"/>
      <c r="AJ5" s="333"/>
      <c r="AK5" s="333"/>
      <c r="AL5" s="333"/>
      <c r="AM5" s="333"/>
      <c r="AN5" s="333"/>
      <c r="AO5" s="333"/>
      <c r="AP5" s="24"/>
      <c r="AQ5" s="24"/>
      <c r="AR5" s="22"/>
      <c r="BE5" s="329" t="s">
        <v>15</v>
      </c>
      <c r="BS5" s="19" t="s">
        <v>6</v>
      </c>
    </row>
    <row r="6" spans="1:74" s="1" customFormat="1" ht="36.9" customHeight="1">
      <c r="B6" s="23"/>
      <c r="C6" s="24"/>
      <c r="D6" s="30" t="s">
        <v>16</v>
      </c>
      <c r="E6" s="24"/>
      <c r="F6" s="24"/>
      <c r="G6" s="24"/>
      <c r="H6" s="24"/>
      <c r="I6" s="24"/>
      <c r="J6" s="24"/>
      <c r="K6" s="334" t="s">
        <v>1501</v>
      </c>
      <c r="L6" s="333"/>
      <c r="M6" s="333"/>
      <c r="N6" s="333"/>
      <c r="O6" s="333"/>
      <c r="P6" s="333"/>
      <c r="Q6" s="333"/>
      <c r="R6" s="333"/>
      <c r="S6" s="333"/>
      <c r="T6" s="333"/>
      <c r="U6" s="333"/>
      <c r="V6" s="333"/>
      <c r="W6" s="333"/>
      <c r="X6" s="333"/>
      <c r="Y6" s="333"/>
      <c r="Z6" s="333"/>
      <c r="AA6" s="333"/>
      <c r="AB6" s="333"/>
      <c r="AC6" s="333"/>
      <c r="AD6" s="333"/>
      <c r="AE6" s="333"/>
      <c r="AF6" s="333"/>
      <c r="AG6" s="333"/>
      <c r="AH6" s="333"/>
      <c r="AI6" s="333"/>
      <c r="AJ6" s="333"/>
      <c r="AK6" s="333"/>
      <c r="AL6" s="333"/>
      <c r="AM6" s="333"/>
      <c r="AN6" s="333"/>
      <c r="AO6" s="333"/>
      <c r="AP6" s="24"/>
      <c r="AQ6" s="24"/>
      <c r="AR6" s="22"/>
      <c r="BE6" s="330"/>
      <c r="BS6" s="19" t="s">
        <v>6</v>
      </c>
    </row>
    <row r="7" spans="1:74" s="1" customFormat="1" ht="12" customHeight="1">
      <c r="B7" s="23"/>
      <c r="C7" s="24"/>
      <c r="D7" s="31" t="s">
        <v>17</v>
      </c>
      <c r="E7" s="24"/>
      <c r="F7" s="24"/>
      <c r="G7" s="24"/>
      <c r="H7" s="24"/>
      <c r="I7" s="24"/>
      <c r="J7" s="24"/>
      <c r="K7" s="29" t="s">
        <v>18</v>
      </c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31" t="s">
        <v>19</v>
      </c>
      <c r="AL7" s="24"/>
      <c r="AM7" s="24"/>
      <c r="AN7" s="29" t="s">
        <v>18</v>
      </c>
      <c r="AO7" s="24"/>
      <c r="AP7" s="24"/>
      <c r="AQ7" s="24"/>
      <c r="AR7" s="22"/>
      <c r="BE7" s="330"/>
      <c r="BS7" s="19" t="s">
        <v>6</v>
      </c>
    </row>
    <row r="8" spans="1:74" s="1" customFormat="1" ht="12" customHeight="1">
      <c r="B8" s="23"/>
      <c r="C8" s="24"/>
      <c r="D8" s="31" t="s">
        <v>20</v>
      </c>
      <c r="E8" s="24"/>
      <c r="F8" s="24"/>
      <c r="G8" s="24"/>
      <c r="H8" s="24"/>
      <c r="I8" s="24"/>
      <c r="J8" s="24"/>
      <c r="K8" s="29" t="s">
        <v>21</v>
      </c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31" t="s">
        <v>22</v>
      </c>
      <c r="AL8" s="24"/>
      <c r="AM8" s="24"/>
      <c r="AN8" s="32" t="s">
        <v>23</v>
      </c>
      <c r="AO8" s="24"/>
      <c r="AP8" s="24"/>
      <c r="AQ8" s="24"/>
      <c r="AR8" s="22"/>
      <c r="BE8" s="330"/>
      <c r="BS8" s="19" t="s">
        <v>6</v>
      </c>
    </row>
    <row r="9" spans="1:74" s="1" customFormat="1" ht="14.4" customHeight="1">
      <c r="B9" s="23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4"/>
      <c r="AR9" s="22"/>
      <c r="BE9" s="330"/>
      <c r="BS9" s="19" t="s">
        <v>6</v>
      </c>
    </row>
    <row r="10" spans="1:74" s="1" customFormat="1" ht="12" customHeight="1">
      <c r="B10" s="23"/>
      <c r="C10" s="24"/>
      <c r="D10" s="31" t="s">
        <v>24</v>
      </c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31" t="s">
        <v>25</v>
      </c>
      <c r="AL10" s="24"/>
      <c r="AM10" s="24"/>
      <c r="AN10" s="29" t="s">
        <v>18</v>
      </c>
      <c r="AO10" s="24"/>
      <c r="AP10" s="24"/>
      <c r="AQ10" s="24"/>
      <c r="AR10" s="22"/>
      <c r="BE10" s="330"/>
      <c r="BS10" s="19" t="s">
        <v>6</v>
      </c>
    </row>
    <row r="11" spans="1:74" s="1" customFormat="1" ht="18.45" customHeight="1">
      <c r="B11" s="23"/>
      <c r="C11" s="24"/>
      <c r="D11" s="24"/>
      <c r="E11" s="29" t="s">
        <v>26</v>
      </c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31" t="s">
        <v>27</v>
      </c>
      <c r="AL11" s="24"/>
      <c r="AM11" s="24"/>
      <c r="AN11" s="29" t="s">
        <v>18</v>
      </c>
      <c r="AO11" s="24"/>
      <c r="AP11" s="24"/>
      <c r="AQ11" s="24"/>
      <c r="AR11" s="22"/>
      <c r="BE11" s="330"/>
      <c r="BS11" s="19" t="s">
        <v>6</v>
      </c>
    </row>
    <row r="12" spans="1:74" s="1" customFormat="1" ht="6.9" customHeight="1">
      <c r="B12" s="23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2"/>
      <c r="BE12" s="330"/>
      <c r="BS12" s="19" t="s">
        <v>6</v>
      </c>
    </row>
    <row r="13" spans="1:74" s="1" customFormat="1" ht="12" customHeight="1">
      <c r="B13" s="23"/>
      <c r="C13" s="24"/>
      <c r="D13" s="31" t="s">
        <v>28</v>
      </c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31" t="s">
        <v>25</v>
      </c>
      <c r="AL13" s="24"/>
      <c r="AM13" s="24"/>
      <c r="AN13" s="33" t="s">
        <v>29</v>
      </c>
      <c r="AO13" s="24"/>
      <c r="AP13" s="24"/>
      <c r="AQ13" s="24"/>
      <c r="AR13" s="22"/>
      <c r="BE13" s="330"/>
      <c r="BS13" s="19" t="s">
        <v>6</v>
      </c>
    </row>
    <row r="14" spans="1:74" ht="13.2">
      <c r="B14" s="23"/>
      <c r="C14" s="24"/>
      <c r="D14" s="24"/>
      <c r="E14" s="335" t="s">
        <v>29</v>
      </c>
      <c r="F14" s="336"/>
      <c r="G14" s="336"/>
      <c r="H14" s="336"/>
      <c r="I14" s="336"/>
      <c r="J14" s="336"/>
      <c r="K14" s="336"/>
      <c r="L14" s="336"/>
      <c r="M14" s="336"/>
      <c r="N14" s="336"/>
      <c r="O14" s="336"/>
      <c r="P14" s="336"/>
      <c r="Q14" s="336"/>
      <c r="R14" s="336"/>
      <c r="S14" s="336"/>
      <c r="T14" s="336"/>
      <c r="U14" s="336"/>
      <c r="V14" s="336"/>
      <c r="W14" s="336"/>
      <c r="X14" s="336"/>
      <c r="Y14" s="336"/>
      <c r="Z14" s="336"/>
      <c r="AA14" s="336"/>
      <c r="AB14" s="336"/>
      <c r="AC14" s="336"/>
      <c r="AD14" s="336"/>
      <c r="AE14" s="336"/>
      <c r="AF14" s="336"/>
      <c r="AG14" s="336"/>
      <c r="AH14" s="336"/>
      <c r="AI14" s="336"/>
      <c r="AJ14" s="336"/>
      <c r="AK14" s="31" t="s">
        <v>27</v>
      </c>
      <c r="AL14" s="24"/>
      <c r="AM14" s="24"/>
      <c r="AN14" s="33" t="s">
        <v>29</v>
      </c>
      <c r="AO14" s="24"/>
      <c r="AP14" s="24"/>
      <c r="AQ14" s="24"/>
      <c r="AR14" s="22"/>
      <c r="BE14" s="330"/>
      <c r="BS14" s="19" t="s">
        <v>6</v>
      </c>
    </row>
    <row r="15" spans="1:74" s="1" customFormat="1" ht="6.9" customHeight="1">
      <c r="B15" s="23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4"/>
      <c r="AR15" s="22"/>
      <c r="BE15" s="330"/>
      <c r="BS15" s="19" t="s">
        <v>4</v>
      </c>
    </row>
    <row r="16" spans="1:74" s="1" customFormat="1" ht="12" customHeight="1">
      <c r="B16" s="23"/>
      <c r="C16" s="24"/>
      <c r="D16" s="31" t="s">
        <v>30</v>
      </c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31" t="s">
        <v>25</v>
      </c>
      <c r="AL16" s="24"/>
      <c r="AM16" s="24"/>
      <c r="AN16" s="29" t="s">
        <v>18</v>
      </c>
      <c r="AO16" s="24"/>
      <c r="AP16" s="24"/>
      <c r="AQ16" s="24"/>
      <c r="AR16" s="22"/>
      <c r="BE16" s="330"/>
      <c r="BS16" s="19" t="s">
        <v>4</v>
      </c>
    </row>
    <row r="17" spans="1:71" s="1" customFormat="1" ht="18.45" customHeight="1">
      <c r="B17" s="23"/>
      <c r="C17" s="24"/>
      <c r="D17" s="24"/>
      <c r="E17" s="29" t="s">
        <v>31</v>
      </c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31" t="s">
        <v>27</v>
      </c>
      <c r="AL17" s="24"/>
      <c r="AM17" s="24"/>
      <c r="AN17" s="29" t="s">
        <v>18</v>
      </c>
      <c r="AO17" s="24"/>
      <c r="AP17" s="24"/>
      <c r="AQ17" s="24"/>
      <c r="AR17" s="22"/>
      <c r="BE17" s="330"/>
      <c r="BS17" s="19" t="s">
        <v>32</v>
      </c>
    </row>
    <row r="18" spans="1:71" s="1" customFormat="1" ht="6.9" customHeight="1">
      <c r="B18" s="23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4"/>
      <c r="AR18" s="22"/>
      <c r="BE18" s="330"/>
      <c r="BS18" s="19" t="s">
        <v>6</v>
      </c>
    </row>
    <row r="19" spans="1:71" s="1" customFormat="1" ht="12" customHeight="1">
      <c r="B19" s="23"/>
      <c r="C19" s="24"/>
      <c r="D19" s="31" t="s">
        <v>33</v>
      </c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31" t="s">
        <v>25</v>
      </c>
      <c r="AL19" s="24"/>
      <c r="AM19" s="24"/>
      <c r="AN19" s="29" t="s">
        <v>18</v>
      </c>
      <c r="AO19" s="24"/>
      <c r="AP19" s="24"/>
      <c r="AQ19" s="24"/>
      <c r="AR19" s="22"/>
      <c r="BE19" s="330"/>
      <c r="BS19" s="19" t="s">
        <v>6</v>
      </c>
    </row>
    <row r="20" spans="1:71" s="1" customFormat="1" ht="18.45" customHeight="1">
      <c r="B20" s="23"/>
      <c r="C20" s="24"/>
      <c r="D20" s="24"/>
      <c r="E20" s="29" t="s">
        <v>34</v>
      </c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31" t="s">
        <v>27</v>
      </c>
      <c r="AL20" s="24"/>
      <c r="AM20" s="24"/>
      <c r="AN20" s="29" t="s">
        <v>18</v>
      </c>
      <c r="AO20" s="24"/>
      <c r="AP20" s="24"/>
      <c r="AQ20" s="24"/>
      <c r="AR20" s="22"/>
      <c r="BE20" s="330"/>
      <c r="BS20" s="19" t="s">
        <v>4</v>
      </c>
    </row>
    <row r="21" spans="1:71" s="1" customFormat="1" ht="6.9" customHeight="1">
      <c r="B21" s="23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4"/>
      <c r="AQ21" s="24"/>
      <c r="AR21" s="22"/>
      <c r="BE21" s="330"/>
    </row>
    <row r="22" spans="1:71" s="1" customFormat="1" ht="12" customHeight="1">
      <c r="B22" s="23"/>
      <c r="C22" s="24"/>
      <c r="D22" s="31" t="s">
        <v>35</v>
      </c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24"/>
      <c r="AP22" s="24"/>
      <c r="AQ22" s="24"/>
      <c r="AR22" s="22"/>
      <c r="BE22" s="330"/>
    </row>
    <row r="23" spans="1:71" s="1" customFormat="1" ht="47.25" customHeight="1">
      <c r="B23" s="23"/>
      <c r="C23" s="24"/>
      <c r="D23" s="24"/>
      <c r="E23" s="337" t="s">
        <v>36</v>
      </c>
      <c r="F23" s="337"/>
      <c r="G23" s="337"/>
      <c r="H23" s="337"/>
      <c r="I23" s="337"/>
      <c r="J23" s="337"/>
      <c r="K23" s="337"/>
      <c r="L23" s="337"/>
      <c r="M23" s="337"/>
      <c r="N23" s="337"/>
      <c r="O23" s="337"/>
      <c r="P23" s="337"/>
      <c r="Q23" s="337"/>
      <c r="R23" s="337"/>
      <c r="S23" s="337"/>
      <c r="T23" s="337"/>
      <c r="U23" s="337"/>
      <c r="V23" s="337"/>
      <c r="W23" s="337"/>
      <c r="X23" s="337"/>
      <c r="Y23" s="337"/>
      <c r="Z23" s="337"/>
      <c r="AA23" s="337"/>
      <c r="AB23" s="337"/>
      <c r="AC23" s="337"/>
      <c r="AD23" s="337"/>
      <c r="AE23" s="337"/>
      <c r="AF23" s="337"/>
      <c r="AG23" s="337"/>
      <c r="AH23" s="337"/>
      <c r="AI23" s="337"/>
      <c r="AJ23" s="337"/>
      <c r="AK23" s="337"/>
      <c r="AL23" s="337"/>
      <c r="AM23" s="337"/>
      <c r="AN23" s="337"/>
      <c r="AO23" s="24"/>
      <c r="AP23" s="24"/>
      <c r="AQ23" s="24"/>
      <c r="AR23" s="22"/>
      <c r="BE23" s="330"/>
    </row>
    <row r="24" spans="1:71" s="1" customFormat="1" ht="6.9" customHeight="1">
      <c r="B24" s="23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  <c r="AR24" s="22"/>
      <c r="BE24" s="330"/>
    </row>
    <row r="25" spans="1:71" s="1" customFormat="1" ht="6.9" customHeight="1">
      <c r="B25" s="23"/>
      <c r="C25" s="24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  <c r="AL25" s="35"/>
      <c r="AM25" s="35"/>
      <c r="AN25" s="35"/>
      <c r="AO25" s="35"/>
      <c r="AP25" s="24"/>
      <c r="AQ25" s="24"/>
      <c r="AR25" s="22"/>
      <c r="BE25" s="330"/>
    </row>
    <row r="26" spans="1:71" s="2" customFormat="1" ht="25.95" customHeight="1">
      <c r="A26" s="36"/>
      <c r="B26" s="37"/>
      <c r="C26" s="38"/>
      <c r="D26" s="39" t="s">
        <v>37</v>
      </c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338">
        <f>ROUND(AG54,2)</f>
        <v>0</v>
      </c>
      <c r="AL26" s="339"/>
      <c r="AM26" s="339"/>
      <c r="AN26" s="339"/>
      <c r="AO26" s="339"/>
      <c r="AP26" s="38"/>
      <c r="AQ26" s="38"/>
      <c r="AR26" s="41"/>
      <c r="BE26" s="330"/>
    </row>
    <row r="27" spans="1:71" s="2" customFormat="1" ht="6.9" customHeight="1">
      <c r="A27" s="36"/>
      <c r="B27" s="37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  <c r="AF27" s="38"/>
      <c r="AG27" s="38"/>
      <c r="AH27" s="38"/>
      <c r="AI27" s="38"/>
      <c r="AJ27" s="38"/>
      <c r="AK27" s="38"/>
      <c r="AL27" s="38"/>
      <c r="AM27" s="38"/>
      <c r="AN27" s="38"/>
      <c r="AO27" s="38"/>
      <c r="AP27" s="38"/>
      <c r="AQ27" s="38"/>
      <c r="AR27" s="41"/>
      <c r="BE27" s="330"/>
    </row>
    <row r="28" spans="1:71" s="2" customFormat="1" ht="13.2">
      <c r="A28" s="36"/>
      <c r="B28" s="37"/>
      <c r="C28" s="38"/>
      <c r="D28" s="38"/>
      <c r="E28" s="38"/>
      <c r="F28" s="38"/>
      <c r="G28" s="38"/>
      <c r="H28" s="38"/>
      <c r="I28" s="38"/>
      <c r="J28" s="38"/>
      <c r="K28" s="38"/>
      <c r="L28" s="340" t="s">
        <v>38</v>
      </c>
      <c r="M28" s="340"/>
      <c r="N28" s="340"/>
      <c r="O28" s="340"/>
      <c r="P28" s="340"/>
      <c r="Q28" s="38"/>
      <c r="R28" s="38"/>
      <c r="S28" s="38"/>
      <c r="T28" s="38"/>
      <c r="U28" s="38"/>
      <c r="V28" s="38"/>
      <c r="W28" s="340" t="s">
        <v>39</v>
      </c>
      <c r="X28" s="340"/>
      <c r="Y28" s="340"/>
      <c r="Z28" s="340"/>
      <c r="AA28" s="340"/>
      <c r="AB28" s="340"/>
      <c r="AC28" s="340"/>
      <c r="AD28" s="340"/>
      <c r="AE28" s="340"/>
      <c r="AF28" s="38"/>
      <c r="AG28" s="38"/>
      <c r="AH28" s="38"/>
      <c r="AI28" s="38"/>
      <c r="AJ28" s="38"/>
      <c r="AK28" s="340" t="s">
        <v>40</v>
      </c>
      <c r="AL28" s="340"/>
      <c r="AM28" s="340"/>
      <c r="AN28" s="340"/>
      <c r="AO28" s="340"/>
      <c r="AP28" s="38"/>
      <c r="AQ28" s="38"/>
      <c r="AR28" s="41"/>
      <c r="BE28" s="330"/>
    </row>
    <row r="29" spans="1:71" s="3" customFormat="1" ht="14.4" customHeight="1">
      <c r="B29" s="42"/>
      <c r="C29" s="43"/>
      <c r="D29" s="31" t="s">
        <v>41</v>
      </c>
      <c r="E29" s="43"/>
      <c r="F29" s="31" t="s">
        <v>42</v>
      </c>
      <c r="G29" s="43"/>
      <c r="H29" s="43"/>
      <c r="I29" s="43"/>
      <c r="J29" s="43"/>
      <c r="K29" s="43"/>
      <c r="L29" s="328">
        <v>0.21</v>
      </c>
      <c r="M29" s="327"/>
      <c r="N29" s="327"/>
      <c r="O29" s="327"/>
      <c r="P29" s="327"/>
      <c r="Q29" s="43"/>
      <c r="R29" s="43"/>
      <c r="S29" s="43"/>
      <c r="T29" s="43"/>
      <c r="U29" s="43"/>
      <c r="V29" s="43"/>
      <c r="W29" s="326">
        <f>ROUND(AZ54, 2)</f>
        <v>0</v>
      </c>
      <c r="X29" s="327"/>
      <c r="Y29" s="327"/>
      <c r="Z29" s="327"/>
      <c r="AA29" s="327"/>
      <c r="AB29" s="327"/>
      <c r="AC29" s="327"/>
      <c r="AD29" s="327"/>
      <c r="AE29" s="327"/>
      <c r="AF29" s="43"/>
      <c r="AG29" s="43"/>
      <c r="AH29" s="43"/>
      <c r="AI29" s="43"/>
      <c r="AJ29" s="43"/>
      <c r="AK29" s="326">
        <f>ROUND(AV54, 2)</f>
        <v>0</v>
      </c>
      <c r="AL29" s="327"/>
      <c r="AM29" s="327"/>
      <c r="AN29" s="327"/>
      <c r="AO29" s="327"/>
      <c r="AP29" s="43"/>
      <c r="AQ29" s="43"/>
      <c r="AR29" s="44"/>
      <c r="BE29" s="331"/>
    </row>
    <row r="30" spans="1:71" s="3" customFormat="1" ht="14.4" customHeight="1">
      <c r="B30" s="42"/>
      <c r="C30" s="43"/>
      <c r="D30" s="43"/>
      <c r="E30" s="43"/>
      <c r="F30" s="31" t="s">
        <v>43</v>
      </c>
      <c r="G30" s="43"/>
      <c r="H30" s="43"/>
      <c r="I30" s="43"/>
      <c r="J30" s="43"/>
      <c r="K30" s="43"/>
      <c r="L30" s="328">
        <v>0.12</v>
      </c>
      <c r="M30" s="327"/>
      <c r="N30" s="327"/>
      <c r="O30" s="327"/>
      <c r="P30" s="327"/>
      <c r="Q30" s="43"/>
      <c r="R30" s="43"/>
      <c r="S30" s="43"/>
      <c r="T30" s="43"/>
      <c r="U30" s="43"/>
      <c r="V30" s="43"/>
      <c r="W30" s="326">
        <f>ROUND(BA54, 2)</f>
        <v>0</v>
      </c>
      <c r="X30" s="327"/>
      <c r="Y30" s="327"/>
      <c r="Z30" s="327"/>
      <c r="AA30" s="327"/>
      <c r="AB30" s="327"/>
      <c r="AC30" s="327"/>
      <c r="AD30" s="327"/>
      <c r="AE30" s="327"/>
      <c r="AF30" s="43"/>
      <c r="AG30" s="43"/>
      <c r="AH30" s="43"/>
      <c r="AI30" s="43"/>
      <c r="AJ30" s="43"/>
      <c r="AK30" s="326">
        <f>ROUND(AW54, 2)</f>
        <v>0</v>
      </c>
      <c r="AL30" s="327"/>
      <c r="AM30" s="327"/>
      <c r="AN30" s="327"/>
      <c r="AO30" s="327"/>
      <c r="AP30" s="43"/>
      <c r="AQ30" s="43"/>
      <c r="AR30" s="44"/>
      <c r="BE30" s="331"/>
    </row>
    <row r="31" spans="1:71" s="3" customFormat="1" ht="14.4" hidden="1" customHeight="1">
      <c r="B31" s="42"/>
      <c r="C31" s="43"/>
      <c r="D31" s="43"/>
      <c r="E31" s="43"/>
      <c r="F31" s="31" t="s">
        <v>44</v>
      </c>
      <c r="G31" s="43"/>
      <c r="H31" s="43"/>
      <c r="I31" s="43"/>
      <c r="J31" s="43"/>
      <c r="K31" s="43"/>
      <c r="L31" s="328">
        <v>0.21</v>
      </c>
      <c r="M31" s="327"/>
      <c r="N31" s="327"/>
      <c r="O31" s="327"/>
      <c r="P31" s="327"/>
      <c r="Q31" s="43"/>
      <c r="R31" s="43"/>
      <c r="S31" s="43"/>
      <c r="T31" s="43"/>
      <c r="U31" s="43"/>
      <c r="V31" s="43"/>
      <c r="W31" s="326">
        <f>ROUND(BB54, 2)</f>
        <v>0</v>
      </c>
      <c r="X31" s="327"/>
      <c r="Y31" s="327"/>
      <c r="Z31" s="327"/>
      <c r="AA31" s="327"/>
      <c r="AB31" s="327"/>
      <c r="AC31" s="327"/>
      <c r="AD31" s="327"/>
      <c r="AE31" s="327"/>
      <c r="AF31" s="43"/>
      <c r="AG31" s="43"/>
      <c r="AH31" s="43"/>
      <c r="AI31" s="43"/>
      <c r="AJ31" s="43"/>
      <c r="AK31" s="326">
        <v>0</v>
      </c>
      <c r="AL31" s="327"/>
      <c r="AM31" s="327"/>
      <c r="AN31" s="327"/>
      <c r="AO31" s="327"/>
      <c r="AP31" s="43"/>
      <c r="AQ31" s="43"/>
      <c r="AR31" s="44"/>
      <c r="BE31" s="331"/>
    </row>
    <row r="32" spans="1:71" s="3" customFormat="1" ht="14.4" hidden="1" customHeight="1">
      <c r="B32" s="42"/>
      <c r="C32" s="43"/>
      <c r="D32" s="43"/>
      <c r="E32" s="43"/>
      <c r="F32" s="31" t="s">
        <v>45</v>
      </c>
      <c r="G32" s="43"/>
      <c r="H32" s="43"/>
      <c r="I32" s="43"/>
      <c r="J32" s="43"/>
      <c r="K32" s="43"/>
      <c r="L32" s="328">
        <v>0.12</v>
      </c>
      <c r="M32" s="327"/>
      <c r="N32" s="327"/>
      <c r="O32" s="327"/>
      <c r="P32" s="327"/>
      <c r="Q32" s="43"/>
      <c r="R32" s="43"/>
      <c r="S32" s="43"/>
      <c r="T32" s="43"/>
      <c r="U32" s="43"/>
      <c r="V32" s="43"/>
      <c r="W32" s="326">
        <f>ROUND(BC54, 2)</f>
        <v>0</v>
      </c>
      <c r="X32" s="327"/>
      <c r="Y32" s="327"/>
      <c r="Z32" s="327"/>
      <c r="AA32" s="327"/>
      <c r="AB32" s="327"/>
      <c r="AC32" s="327"/>
      <c r="AD32" s="327"/>
      <c r="AE32" s="327"/>
      <c r="AF32" s="43"/>
      <c r="AG32" s="43"/>
      <c r="AH32" s="43"/>
      <c r="AI32" s="43"/>
      <c r="AJ32" s="43"/>
      <c r="AK32" s="326">
        <v>0</v>
      </c>
      <c r="AL32" s="327"/>
      <c r="AM32" s="327"/>
      <c r="AN32" s="327"/>
      <c r="AO32" s="327"/>
      <c r="AP32" s="43"/>
      <c r="AQ32" s="43"/>
      <c r="AR32" s="44"/>
      <c r="BE32" s="331"/>
    </row>
    <row r="33" spans="1:57" s="3" customFormat="1" ht="14.4" hidden="1" customHeight="1">
      <c r="B33" s="42"/>
      <c r="C33" s="43"/>
      <c r="D33" s="43"/>
      <c r="E33" s="43"/>
      <c r="F33" s="31" t="s">
        <v>46</v>
      </c>
      <c r="G33" s="43"/>
      <c r="H33" s="43"/>
      <c r="I33" s="43"/>
      <c r="J33" s="43"/>
      <c r="K33" s="43"/>
      <c r="L33" s="328">
        <v>0</v>
      </c>
      <c r="M33" s="327"/>
      <c r="N33" s="327"/>
      <c r="O33" s="327"/>
      <c r="P33" s="327"/>
      <c r="Q33" s="43"/>
      <c r="R33" s="43"/>
      <c r="S33" s="43"/>
      <c r="T33" s="43"/>
      <c r="U33" s="43"/>
      <c r="V33" s="43"/>
      <c r="W33" s="326">
        <f>ROUND(BD54, 2)</f>
        <v>0</v>
      </c>
      <c r="X33" s="327"/>
      <c r="Y33" s="327"/>
      <c r="Z33" s="327"/>
      <c r="AA33" s="327"/>
      <c r="AB33" s="327"/>
      <c r="AC33" s="327"/>
      <c r="AD33" s="327"/>
      <c r="AE33" s="327"/>
      <c r="AF33" s="43"/>
      <c r="AG33" s="43"/>
      <c r="AH33" s="43"/>
      <c r="AI33" s="43"/>
      <c r="AJ33" s="43"/>
      <c r="AK33" s="326">
        <v>0</v>
      </c>
      <c r="AL33" s="327"/>
      <c r="AM33" s="327"/>
      <c r="AN33" s="327"/>
      <c r="AO33" s="327"/>
      <c r="AP33" s="43"/>
      <c r="AQ33" s="43"/>
      <c r="AR33" s="44"/>
    </row>
    <row r="34" spans="1:57" s="2" customFormat="1" ht="6.9" customHeight="1">
      <c r="A34" s="36"/>
      <c r="B34" s="37"/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  <c r="AF34" s="38"/>
      <c r="AG34" s="38"/>
      <c r="AH34" s="38"/>
      <c r="AI34" s="38"/>
      <c r="AJ34" s="38"/>
      <c r="AK34" s="38"/>
      <c r="AL34" s="38"/>
      <c r="AM34" s="38"/>
      <c r="AN34" s="38"/>
      <c r="AO34" s="38"/>
      <c r="AP34" s="38"/>
      <c r="AQ34" s="38"/>
      <c r="AR34" s="41"/>
      <c r="BE34" s="36"/>
    </row>
    <row r="35" spans="1:57" s="2" customFormat="1" ht="25.95" customHeight="1">
      <c r="A35" s="36"/>
      <c r="B35" s="37"/>
      <c r="C35" s="45"/>
      <c r="D35" s="46" t="s">
        <v>47</v>
      </c>
      <c r="E35" s="47"/>
      <c r="F35" s="47"/>
      <c r="G35" s="47"/>
      <c r="H35" s="47"/>
      <c r="I35" s="47"/>
      <c r="J35" s="47"/>
      <c r="K35" s="47"/>
      <c r="L35" s="47"/>
      <c r="M35" s="47"/>
      <c r="N35" s="47"/>
      <c r="O35" s="47"/>
      <c r="P35" s="47"/>
      <c r="Q35" s="47"/>
      <c r="R35" s="47"/>
      <c r="S35" s="47"/>
      <c r="T35" s="48" t="s">
        <v>48</v>
      </c>
      <c r="U35" s="47"/>
      <c r="V35" s="47"/>
      <c r="W35" s="47"/>
      <c r="X35" s="362" t="s">
        <v>49</v>
      </c>
      <c r="Y35" s="363"/>
      <c r="Z35" s="363"/>
      <c r="AA35" s="363"/>
      <c r="AB35" s="363"/>
      <c r="AC35" s="47"/>
      <c r="AD35" s="47"/>
      <c r="AE35" s="47"/>
      <c r="AF35" s="47"/>
      <c r="AG35" s="47"/>
      <c r="AH35" s="47"/>
      <c r="AI35" s="47"/>
      <c r="AJ35" s="47"/>
      <c r="AK35" s="364">
        <f>SUM(AK26:AK33)</f>
        <v>0</v>
      </c>
      <c r="AL35" s="363"/>
      <c r="AM35" s="363"/>
      <c r="AN35" s="363"/>
      <c r="AO35" s="365"/>
      <c r="AP35" s="45"/>
      <c r="AQ35" s="45"/>
      <c r="AR35" s="41"/>
      <c r="BE35" s="36"/>
    </row>
    <row r="36" spans="1:57" s="2" customFormat="1" ht="6.9" customHeight="1">
      <c r="A36" s="36"/>
      <c r="B36" s="37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8"/>
      <c r="AJ36" s="38"/>
      <c r="AK36" s="38"/>
      <c r="AL36" s="38"/>
      <c r="AM36" s="38"/>
      <c r="AN36" s="38"/>
      <c r="AO36" s="38"/>
      <c r="AP36" s="38"/>
      <c r="AQ36" s="38"/>
      <c r="AR36" s="41"/>
      <c r="BE36" s="36"/>
    </row>
    <row r="37" spans="1:57" s="2" customFormat="1" ht="6.9" customHeight="1">
      <c r="A37" s="36"/>
      <c r="B37" s="49"/>
      <c r="C37" s="50"/>
      <c r="D37" s="50"/>
      <c r="E37" s="50"/>
      <c r="F37" s="50"/>
      <c r="G37" s="50"/>
      <c r="H37" s="50"/>
      <c r="I37" s="50"/>
      <c r="J37" s="50"/>
      <c r="K37" s="50"/>
      <c r="L37" s="50"/>
      <c r="M37" s="50"/>
      <c r="N37" s="50"/>
      <c r="O37" s="50"/>
      <c r="P37" s="50"/>
      <c r="Q37" s="50"/>
      <c r="R37" s="50"/>
      <c r="S37" s="50"/>
      <c r="T37" s="50"/>
      <c r="U37" s="50"/>
      <c r="V37" s="50"/>
      <c r="W37" s="50"/>
      <c r="X37" s="50"/>
      <c r="Y37" s="50"/>
      <c r="Z37" s="50"/>
      <c r="AA37" s="50"/>
      <c r="AB37" s="50"/>
      <c r="AC37" s="50"/>
      <c r="AD37" s="50"/>
      <c r="AE37" s="50"/>
      <c r="AF37" s="50"/>
      <c r="AG37" s="50"/>
      <c r="AH37" s="50"/>
      <c r="AI37" s="50"/>
      <c r="AJ37" s="50"/>
      <c r="AK37" s="50"/>
      <c r="AL37" s="50"/>
      <c r="AM37" s="50"/>
      <c r="AN37" s="50"/>
      <c r="AO37" s="50"/>
      <c r="AP37" s="50"/>
      <c r="AQ37" s="50"/>
      <c r="AR37" s="41"/>
      <c r="BE37" s="36"/>
    </row>
    <row r="41" spans="1:57" s="2" customFormat="1" ht="6.9" customHeight="1">
      <c r="A41" s="36"/>
      <c r="B41" s="51"/>
      <c r="C41" s="52"/>
      <c r="D41" s="52"/>
      <c r="E41" s="52"/>
      <c r="F41" s="52"/>
      <c r="G41" s="52"/>
      <c r="H41" s="52"/>
      <c r="I41" s="52"/>
      <c r="J41" s="52"/>
      <c r="K41" s="52"/>
      <c r="L41" s="52"/>
      <c r="M41" s="52"/>
      <c r="N41" s="52"/>
      <c r="O41" s="52"/>
      <c r="P41" s="52"/>
      <c r="Q41" s="52"/>
      <c r="R41" s="52"/>
      <c r="S41" s="52"/>
      <c r="T41" s="52"/>
      <c r="U41" s="52"/>
      <c r="V41" s="52"/>
      <c r="W41" s="52"/>
      <c r="X41" s="52"/>
      <c r="Y41" s="52"/>
      <c r="Z41" s="52"/>
      <c r="AA41" s="52"/>
      <c r="AB41" s="52"/>
      <c r="AC41" s="52"/>
      <c r="AD41" s="52"/>
      <c r="AE41" s="52"/>
      <c r="AF41" s="52"/>
      <c r="AG41" s="52"/>
      <c r="AH41" s="52"/>
      <c r="AI41" s="52"/>
      <c r="AJ41" s="52"/>
      <c r="AK41" s="52"/>
      <c r="AL41" s="52"/>
      <c r="AM41" s="52"/>
      <c r="AN41" s="52"/>
      <c r="AO41" s="52"/>
      <c r="AP41" s="52"/>
      <c r="AQ41" s="52"/>
      <c r="AR41" s="41"/>
      <c r="BE41" s="36"/>
    </row>
    <row r="42" spans="1:57" s="2" customFormat="1" ht="24.9" customHeight="1">
      <c r="A42" s="36"/>
      <c r="B42" s="37"/>
      <c r="C42" s="25" t="s">
        <v>50</v>
      </c>
      <c r="D42" s="38"/>
      <c r="E42" s="38"/>
      <c r="F42" s="38"/>
      <c r="G42" s="38"/>
      <c r="H42" s="38"/>
      <c r="I42" s="38"/>
      <c r="J42" s="38"/>
      <c r="K42" s="38"/>
      <c r="L42" s="38"/>
      <c r="M42" s="38"/>
      <c r="N42" s="38"/>
      <c r="O42" s="38"/>
      <c r="P42" s="38"/>
      <c r="Q42" s="38"/>
      <c r="R42" s="38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  <c r="AF42" s="38"/>
      <c r="AG42" s="38"/>
      <c r="AH42" s="38"/>
      <c r="AI42" s="38"/>
      <c r="AJ42" s="38"/>
      <c r="AK42" s="38"/>
      <c r="AL42" s="38"/>
      <c r="AM42" s="38"/>
      <c r="AN42" s="38"/>
      <c r="AO42" s="38"/>
      <c r="AP42" s="38"/>
      <c r="AQ42" s="38"/>
      <c r="AR42" s="41"/>
      <c r="BE42" s="36"/>
    </row>
    <row r="43" spans="1:57" s="2" customFormat="1" ht="6.9" customHeight="1">
      <c r="A43" s="36"/>
      <c r="B43" s="37"/>
      <c r="C43" s="38"/>
      <c r="D43" s="38"/>
      <c r="E43" s="38"/>
      <c r="F43" s="38"/>
      <c r="G43" s="38"/>
      <c r="H43" s="38"/>
      <c r="I43" s="38"/>
      <c r="J43" s="38"/>
      <c r="K43" s="38"/>
      <c r="L43" s="38"/>
      <c r="M43" s="38"/>
      <c r="N43" s="38"/>
      <c r="O43" s="38"/>
      <c r="P43" s="38"/>
      <c r="Q43" s="38"/>
      <c r="R43" s="38"/>
      <c r="S43" s="38"/>
      <c r="T43" s="38"/>
      <c r="U43" s="38"/>
      <c r="V43" s="38"/>
      <c r="W43" s="38"/>
      <c r="X43" s="38"/>
      <c r="Y43" s="38"/>
      <c r="Z43" s="38"/>
      <c r="AA43" s="38"/>
      <c r="AB43" s="38"/>
      <c r="AC43" s="38"/>
      <c r="AD43" s="38"/>
      <c r="AE43" s="38"/>
      <c r="AF43" s="38"/>
      <c r="AG43" s="38"/>
      <c r="AH43" s="38"/>
      <c r="AI43" s="38"/>
      <c r="AJ43" s="38"/>
      <c r="AK43" s="38"/>
      <c r="AL43" s="38"/>
      <c r="AM43" s="38"/>
      <c r="AN43" s="38"/>
      <c r="AO43" s="38"/>
      <c r="AP43" s="38"/>
      <c r="AQ43" s="38"/>
      <c r="AR43" s="41"/>
      <c r="BE43" s="36"/>
    </row>
    <row r="44" spans="1:57" s="4" customFormat="1" ht="12" customHeight="1">
      <c r="B44" s="53"/>
      <c r="C44" s="31" t="s">
        <v>13</v>
      </c>
      <c r="D44" s="54"/>
      <c r="E44" s="54"/>
      <c r="F44" s="54"/>
      <c r="G44" s="54"/>
      <c r="H44" s="54"/>
      <c r="I44" s="54"/>
      <c r="J44" s="54"/>
      <c r="K44" s="54"/>
      <c r="L44" s="54" t="str">
        <f>K5</f>
        <v>250521</v>
      </c>
      <c r="M44" s="54"/>
      <c r="N44" s="54"/>
      <c r="O44" s="54"/>
      <c r="P44" s="54"/>
      <c r="Q44" s="54"/>
      <c r="R44" s="54"/>
      <c r="S44" s="54"/>
      <c r="T44" s="54"/>
      <c r="U44" s="54"/>
      <c r="V44" s="54"/>
      <c r="W44" s="54"/>
      <c r="X44" s="54"/>
      <c r="Y44" s="54"/>
      <c r="Z44" s="54"/>
      <c r="AA44" s="54"/>
      <c r="AB44" s="54"/>
      <c r="AC44" s="54"/>
      <c r="AD44" s="54"/>
      <c r="AE44" s="54"/>
      <c r="AF44" s="54"/>
      <c r="AG44" s="54"/>
      <c r="AH44" s="54"/>
      <c r="AI44" s="54"/>
      <c r="AJ44" s="54"/>
      <c r="AK44" s="54"/>
      <c r="AL44" s="54"/>
      <c r="AM44" s="54"/>
      <c r="AN44" s="54"/>
      <c r="AO44" s="54"/>
      <c r="AP44" s="54"/>
      <c r="AQ44" s="54"/>
      <c r="AR44" s="55"/>
    </row>
    <row r="45" spans="1:57" s="5" customFormat="1" ht="36.9" customHeight="1">
      <c r="B45" s="56"/>
      <c r="C45" s="57" t="s">
        <v>16</v>
      </c>
      <c r="D45" s="58"/>
      <c r="E45" s="58"/>
      <c r="F45" s="58"/>
      <c r="G45" s="58"/>
      <c r="H45" s="58"/>
      <c r="I45" s="58"/>
      <c r="J45" s="58"/>
      <c r="K45" s="58"/>
      <c r="L45" s="351" t="str">
        <f>K6</f>
        <v>Štefánikova 249/30, byt č. 249/117 (22/25) - Revitalizace bytové jednotky</v>
      </c>
      <c r="M45" s="352"/>
      <c r="N45" s="352"/>
      <c r="O45" s="352"/>
      <c r="P45" s="352"/>
      <c r="Q45" s="352"/>
      <c r="R45" s="352"/>
      <c r="S45" s="352"/>
      <c r="T45" s="352"/>
      <c r="U45" s="352"/>
      <c r="V45" s="352"/>
      <c r="W45" s="352"/>
      <c r="X45" s="352"/>
      <c r="Y45" s="352"/>
      <c r="Z45" s="352"/>
      <c r="AA45" s="352"/>
      <c r="AB45" s="352"/>
      <c r="AC45" s="352"/>
      <c r="AD45" s="352"/>
      <c r="AE45" s="352"/>
      <c r="AF45" s="352"/>
      <c r="AG45" s="352"/>
      <c r="AH45" s="352"/>
      <c r="AI45" s="352"/>
      <c r="AJ45" s="352"/>
      <c r="AK45" s="352"/>
      <c r="AL45" s="352"/>
      <c r="AM45" s="352"/>
      <c r="AN45" s="352"/>
      <c r="AO45" s="352"/>
      <c r="AP45" s="58"/>
      <c r="AQ45" s="58"/>
      <c r="AR45" s="59"/>
    </row>
    <row r="46" spans="1:57" s="2" customFormat="1" ht="6.9" customHeight="1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38"/>
      <c r="M46" s="38"/>
      <c r="N46" s="38"/>
      <c r="O46" s="38"/>
      <c r="P46" s="38"/>
      <c r="Q46" s="38"/>
      <c r="R46" s="38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  <c r="AF46" s="38"/>
      <c r="AG46" s="38"/>
      <c r="AH46" s="38"/>
      <c r="AI46" s="38"/>
      <c r="AJ46" s="38"/>
      <c r="AK46" s="38"/>
      <c r="AL46" s="38"/>
      <c r="AM46" s="38"/>
      <c r="AN46" s="38"/>
      <c r="AO46" s="38"/>
      <c r="AP46" s="38"/>
      <c r="AQ46" s="38"/>
      <c r="AR46" s="41"/>
      <c r="BE46" s="36"/>
    </row>
    <row r="47" spans="1:57" s="2" customFormat="1" ht="12" customHeight="1">
      <c r="A47" s="36"/>
      <c r="B47" s="37"/>
      <c r="C47" s="31" t="s">
        <v>20</v>
      </c>
      <c r="D47" s="38"/>
      <c r="E47" s="38"/>
      <c r="F47" s="38"/>
      <c r="G47" s="38"/>
      <c r="H47" s="38"/>
      <c r="I47" s="38"/>
      <c r="J47" s="38"/>
      <c r="K47" s="38"/>
      <c r="L47" s="60" t="str">
        <f>IF(K8="","",K8)</f>
        <v>Praha 5</v>
      </c>
      <c r="M47" s="38"/>
      <c r="N47" s="38"/>
      <c r="O47" s="38"/>
      <c r="P47" s="38"/>
      <c r="Q47" s="38"/>
      <c r="R47" s="38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  <c r="AF47" s="38"/>
      <c r="AG47" s="38"/>
      <c r="AH47" s="38"/>
      <c r="AI47" s="31" t="s">
        <v>22</v>
      </c>
      <c r="AJ47" s="38"/>
      <c r="AK47" s="38"/>
      <c r="AL47" s="38"/>
      <c r="AM47" s="353" t="str">
        <f>IF(AN8= "","",AN8)</f>
        <v>21. 5. 2025</v>
      </c>
      <c r="AN47" s="353"/>
      <c r="AO47" s="38"/>
      <c r="AP47" s="38"/>
      <c r="AQ47" s="38"/>
      <c r="AR47" s="41"/>
      <c r="BE47" s="36"/>
    </row>
    <row r="48" spans="1:57" s="2" customFormat="1" ht="6.9" customHeight="1">
      <c r="A48" s="36"/>
      <c r="B48" s="37"/>
      <c r="C48" s="38"/>
      <c r="D48" s="38"/>
      <c r="E48" s="38"/>
      <c r="F48" s="38"/>
      <c r="G48" s="38"/>
      <c r="H48" s="38"/>
      <c r="I48" s="38"/>
      <c r="J48" s="38"/>
      <c r="K48" s="38"/>
      <c r="L48" s="38"/>
      <c r="M48" s="38"/>
      <c r="N48" s="38"/>
      <c r="O48" s="38"/>
      <c r="P48" s="38"/>
      <c r="Q48" s="38"/>
      <c r="R48" s="38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  <c r="AF48" s="38"/>
      <c r="AG48" s="38"/>
      <c r="AH48" s="38"/>
      <c r="AI48" s="38"/>
      <c r="AJ48" s="38"/>
      <c r="AK48" s="38"/>
      <c r="AL48" s="38"/>
      <c r="AM48" s="38"/>
      <c r="AN48" s="38"/>
      <c r="AO48" s="38"/>
      <c r="AP48" s="38"/>
      <c r="AQ48" s="38"/>
      <c r="AR48" s="41"/>
      <c r="BE48" s="36"/>
    </row>
    <row r="49" spans="1:90" s="2" customFormat="1" ht="15.15" customHeight="1">
      <c r="A49" s="36"/>
      <c r="B49" s="37"/>
      <c r="C49" s="31" t="s">
        <v>24</v>
      </c>
      <c r="D49" s="38"/>
      <c r="E49" s="38"/>
      <c r="F49" s="38"/>
      <c r="G49" s="38"/>
      <c r="H49" s="38"/>
      <c r="I49" s="38"/>
      <c r="J49" s="38"/>
      <c r="K49" s="38"/>
      <c r="L49" s="54" t="str">
        <f>IF(E11= "","",E11)</f>
        <v>Městká část Praha 5</v>
      </c>
      <c r="M49" s="38"/>
      <c r="N49" s="38"/>
      <c r="O49" s="38"/>
      <c r="P49" s="38"/>
      <c r="Q49" s="38"/>
      <c r="R49" s="38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  <c r="AF49" s="38"/>
      <c r="AG49" s="38"/>
      <c r="AH49" s="38"/>
      <c r="AI49" s="31" t="s">
        <v>30</v>
      </c>
      <c r="AJ49" s="38"/>
      <c r="AK49" s="38"/>
      <c r="AL49" s="38"/>
      <c r="AM49" s="354" t="str">
        <f>IF(E17="","",E17)</f>
        <v xml:space="preserve"> </v>
      </c>
      <c r="AN49" s="355"/>
      <c r="AO49" s="355"/>
      <c r="AP49" s="355"/>
      <c r="AQ49" s="38"/>
      <c r="AR49" s="41"/>
      <c r="AS49" s="356" t="s">
        <v>51</v>
      </c>
      <c r="AT49" s="357"/>
      <c r="AU49" s="62"/>
      <c r="AV49" s="62"/>
      <c r="AW49" s="62"/>
      <c r="AX49" s="62"/>
      <c r="AY49" s="62"/>
      <c r="AZ49" s="62"/>
      <c r="BA49" s="62"/>
      <c r="BB49" s="62"/>
      <c r="BC49" s="62"/>
      <c r="BD49" s="63"/>
      <c r="BE49" s="36"/>
    </row>
    <row r="50" spans="1:90" s="2" customFormat="1" ht="25.65" customHeight="1">
      <c r="A50" s="36"/>
      <c r="B50" s="37"/>
      <c r="C50" s="31" t="s">
        <v>28</v>
      </c>
      <c r="D50" s="38"/>
      <c r="E50" s="38"/>
      <c r="F50" s="38"/>
      <c r="G50" s="38"/>
      <c r="H50" s="38"/>
      <c r="I50" s="38"/>
      <c r="J50" s="38"/>
      <c r="K50" s="38"/>
      <c r="L50" s="54" t="str">
        <f>IF(E14= "Vyplň údaj","",E14)</f>
        <v/>
      </c>
      <c r="M50" s="38"/>
      <c r="N50" s="38"/>
      <c r="O50" s="38"/>
      <c r="P50" s="38"/>
      <c r="Q50" s="38"/>
      <c r="R50" s="38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  <c r="AF50" s="38"/>
      <c r="AG50" s="38"/>
      <c r="AH50" s="38"/>
      <c r="AI50" s="31" t="s">
        <v>33</v>
      </c>
      <c r="AJ50" s="38"/>
      <c r="AK50" s="38"/>
      <c r="AL50" s="38"/>
      <c r="AM50" s="354" t="str">
        <f>IF(E20="","",E20)</f>
        <v>Pavel Šmahel - MAPAMI s.r.o.</v>
      </c>
      <c r="AN50" s="355"/>
      <c r="AO50" s="355"/>
      <c r="AP50" s="355"/>
      <c r="AQ50" s="38"/>
      <c r="AR50" s="41"/>
      <c r="AS50" s="358"/>
      <c r="AT50" s="359"/>
      <c r="AU50" s="64"/>
      <c r="AV50" s="64"/>
      <c r="AW50" s="64"/>
      <c r="AX50" s="64"/>
      <c r="AY50" s="64"/>
      <c r="AZ50" s="64"/>
      <c r="BA50" s="64"/>
      <c r="BB50" s="64"/>
      <c r="BC50" s="64"/>
      <c r="BD50" s="65"/>
      <c r="BE50" s="36"/>
    </row>
    <row r="51" spans="1:90" s="2" customFormat="1" ht="10.8" customHeight="1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38"/>
      <c r="M51" s="38"/>
      <c r="N51" s="38"/>
      <c r="O51" s="38"/>
      <c r="P51" s="38"/>
      <c r="Q51" s="38"/>
      <c r="R51" s="38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  <c r="AF51" s="38"/>
      <c r="AG51" s="38"/>
      <c r="AH51" s="38"/>
      <c r="AI51" s="38"/>
      <c r="AJ51" s="38"/>
      <c r="AK51" s="38"/>
      <c r="AL51" s="38"/>
      <c r="AM51" s="38"/>
      <c r="AN51" s="38"/>
      <c r="AO51" s="38"/>
      <c r="AP51" s="38"/>
      <c r="AQ51" s="38"/>
      <c r="AR51" s="41"/>
      <c r="AS51" s="360"/>
      <c r="AT51" s="361"/>
      <c r="AU51" s="66"/>
      <c r="AV51" s="66"/>
      <c r="AW51" s="66"/>
      <c r="AX51" s="66"/>
      <c r="AY51" s="66"/>
      <c r="AZ51" s="66"/>
      <c r="BA51" s="66"/>
      <c r="BB51" s="66"/>
      <c r="BC51" s="66"/>
      <c r="BD51" s="67"/>
      <c r="BE51" s="36"/>
    </row>
    <row r="52" spans="1:90" s="2" customFormat="1" ht="29.25" customHeight="1">
      <c r="A52" s="36"/>
      <c r="B52" s="37"/>
      <c r="C52" s="347" t="s">
        <v>52</v>
      </c>
      <c r="D52" s="348"/>
      <c r="E52" s="348"/>
      <c r="F52" s="348"/>
      <c r="G52" s="348"/>
      <c r="H52" s="68"/>
      <c r="I52" s="349" t="s">
        <v>53</v>
      </c>
      <c r="J52" s="348"/>
      <c r="K52" s="348"/>
      <c r="L52" s="348"/>
      <c r="M52" s="348"/>
      <c r="N52" s="348"/>
      <c r="O52" s="348"/>
      <c r="P52" s="348"/>
      <c r="Q52" s="348"/>
      <c r="R52" s="348"/>
      <c r="S52" s="348"/>
      <c r="T52" s="348"/>
      <c r="U52" s="348"/>
      <c r="V52" s="348"/>
      <c r="W52" s="348"/>
      <c r="X52" s="348"/>
      <c r="Y52" s="348"/>
      <c r="Z52" s="348"/>
      <c r="AA52" s="348"/>
      <c r="AB52" s="348"/>
      <c r="AC52" s="348"/>
      <c r="AD52" s="348"/>
      <c r="AE52" s="348"/>
      <c r="AF52" s="348"/>
      <c r="AG52" s="350" t="s">
        <v>54</v>
      </c>
      <c r="AH52" s="348"/>
      <c r="AI52" s="348"/>
      <c r="AJ52" s="348"/>
      <c r="AK52" s="348"/>
      <c r="AL52" s="348"/>
      <c r="AM52" s="348"/>
      <c r="AN52" s="349" t="s">
        <v>55</v>
      </c>
      <c r="AO52" s="348"/>
      <c r="AP52" s="348"/>
      <c r="AQ52" s="69" t="s">
        <v>56</v>
      </c>
      <c r="AR52" s="41"/>
      <c r="AS52" s="70" t="s">
        <v>57</v>
      </c>
      <c r="AT52" s="71" t="s">
        <v>58</v>
      </c>
      <c r="AU52" s="71" t="s">
        <v>59</v>
      </c>
      <c r="AV52" s="71" t="s">
        <v>60</v>
      </c>
      <c r="AW52" s="71" t="s">
        <v>61</v>
      </c>
      <c r="AX52" s="71" t="s">
        <v>62</v>
      </c>
      <c r="AY52" s="71" t="s">
        <v>63</v>
      </c>
      <c r="AZ52" s="71" t="s">
        <v>64</v>
      </c>
      <c r="BA52" s="71" t="s">
        <v>65</v>
      </c>
      <c r="BB52" s="71" t="s">
        <v>66</v>
      </c>
      <c r="BC52" s="71" t="s">
        <v>67</v>
      </c>
      <c r="BD52" s="72" t="s">
        <v>68</v>
      </c>
      <c r="BE52" s="36"/>
    </row>
    <row r="53" spans="1:90" s="2" customFormat="1" ht="10.8" customHeight="1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38"/>
      <c r="M53" s="38"/>
      <c r="N53" s="38"/>
      <c r="O53" s="38"/>
      <c r="P53" s="38"/>
      <c r="Q53" s="38"/>
      <c r="R53" s="38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  <c r="AF53" s="38"/>
      <c r="AG53" s="38"/>
      <c r="AH53" s="38"/>
      <c r="AI53" s="38"/>
      <c r="AJ53" s="38"/>
      <c r="AK53" s="38"/>
      <c r="AL53" s="38"/>
      <c r="AM53" s="38"/>
      <c r="AN53" s="38"/>
      <c r="AO53" s="38"/>
      <c r="AP53" s="38"/>
      <c r="AQ53" s="38"/>
      <c r="AR53" s="41"/>
      <c r="AS53" s="73"/>
      <c r="AT53" s="74"/>
      <c r="AU53" s="74"/>
      <c r="AV53" s="74"/>
      <c r="AW53" s="74"/>
      <c r="AX53" s="74"/>
      <c r="AY53" s="74"/>
      <c r="AZ53" s="74"/>
      <c r="BA53" s="74"/>
      <c r="BB53" s="74"/>
      <c r="BC53" s="74"/>
      <c r="BD53" s="75"/>
      <c r="BE53" s="36"/>
    </row>
    <row r="54" spans="1:90" s="6" customFormat="1" ht="32.4" customHeight="1">
      <c r="B54" s="76"/>
      <c r="C54" s="77" t="s">
        <v>69</v>
      </c>
      <c r="D54" s="78"/>
      <c r="E54" s="78"/>
      <c r="F54" s="78"/>
      <c r="G54" s="78"/>
      <c r="H54" s="78"/>
      <c r="I54" s="78"/>
      <c r="J54" s="78"/>
      <c r="K54" s="78"/>
      <c r="L54" s="78"/>
      <c r="M54" s="78"/>
      <c r="N54" s="78"/>
      <c r="O54" s="78"/>
      <c r="P54" s="78"/>
      <c r="Q54" s="78"/>
      <c r="R54" s="78"/>
      <c r="S54" s="78"/>
      <c r="T54" s="78"/>
      <c r="U54" s="78"/>
      <c r="V54" s="78"/>
      <c r="W54" s="78"/>
      <c r="X54" s="78"/>
      <c r="Y54" s="78"/>
      <c r="Z54" s="78"/>
      <c r="AA54" s="78"/>
      <c r="AB54" s="78"/>
      <c r="AC54" s="78"/>
      <c r="AD54" s="78"/>
      <c r="AE54" s="78"/>
      <c r="AF54" s="78"/>
      <c r="AG54" s="344">
        <f>ROUND(AG55,2)</f>
        <v>0</v>
      </c>
      <c r="AH54" s="344"/>
      <c r="AI54" s="344"/>
      <c r="AJ54" s="344"/>
      <c r="AK54" s="344"/>
      <c r="AL54" s="344"/>
      <c r="AM54" s="344"/>
      <c r="AN54" s="345">
        <f>SUM(AG54,AT54)</f>
        <v>0</v>
      </c>
      <c r="AO54" s="345"/>
      <c r="AP54" s="345"/>
      <c r="AQ54" s="80" t="s">
        <v>18</v>
      </c>
      <c r="AR54" s="81"/>
      <c r="AS54" s="82">
        <f>ROUND(AS55,2)</f>
        <v>0</v>
      </c>
      <c r="AT54" s="83">
        <f>ROUND(SUM(AV54:AW54),2)</f>
        <v>0</v>
      </c>
      <c r="AU54" s="84">
        <f>ROUND(AU55,5)</f>
        <v>0</v>
      </c>
      <c r="AV54" s="83">
        <f>ROUND(AZ54*L29,2)</f>
        <v>0</v>
      </c>
      <c r="AW54" s="83">
        <f>ROUND(BA54*L30,2)</f>
        <v>0</v>
      </c>
      <c r="AX54" s="83">
        <f>ROUND(BB54*L29,2)</f>
        <v>0</v>
      </c>
      <c r="AY54" s="83">
        <f>ROUND(BC54*L30,2)</f>
        <v>0</v>
      </c>
      <c r="AZ54" s="83">
        <f>ROUND(AZ55,2)</f>
        <v>0</v>
      </c>
      <c r="BA54" s="83">
        <f>ROUND(BA55,2)</f>
        <v>0</v>
      </c>
      <c r="BB54" s="83">
        <f>ROUND(BB55,2)</f>
        <v>0</v>
      </c>
      <c r="BC54" s="83">
        <f>ROUND(BC55,2)</f>
        <v>0</v>
      </c>
      <c r="BD54" s="85">
        <f>ROUND(BD55,2)</f>
        <v>0</v>
      </c>
      <c r="BS54" s="86" t="s">
        <v>70</v>
      </c>
      <c r="BT54" s="86" t="s">
        <v>71</v>
      </c>
      <c r="BV54" s="86" t="s">
        <v>72</v>
      </c>
      <c r="BW54" s="86" t="s">
        <v>5</v>
      </c>
      <c r="BX54" s="86" t="s">
        <v>73</v>
      </c>
      <c r="CL54" s="86" t="s">
        <v>18</v>
      </c>
    </row>
    <row r="55" spans="1:90" s="7" customFormat="1" ht="24.75" customHeight="1">
      <c r="A55" s="87" t="s">
        <v>74</v>
      </c>
      <c r="B55" s="88"/>
      <c r="C55" s="89"/>
      <c r="D55" s="343" t="s">
        <v>14</v>
      </c>
      <c r="E55" s="343"/>
      <c r="F55" s="343"/>
      <c r="G55" s="343"/>
      <c r="H55" s="343"/>
      <c r="I55" s="90"/>
      <c r="J55" s="343" t="s">
        <v>1501</v>
      </c>
      <c r="K55" s="343"/>
      <c r="L55" s="343"/>
      <c r="M55" s="343"/>
      <c r="N55" s="343"/>
      <c r="O55" s="343"/>
      <c r="P55" s="343"/>
      <c r="Q55" s="343"/>
      <c r="R55" s="343"/>
      <c r="S55" s="343"/>
      <c r="T55" s="343"/>
      <c r="U55" s="343"/>
      <c r="V55" s="343"/>
      <c r="W55" s="343"/>
      <c r="X55" s="343"/>
      <c r="Y55" s="343"/>
      <c r="Z55" s="343"/>
      <c r="AA55" s="343"/>
      <c r="AB55" s="343"/>
      <c r="AC55" s="343"/>
      <c r="AD55" s="343"/>
      <c r="AE55" s="343"/>
      <c r="AF55" s="343"/>
      <c r="AG55" s="341">
        <f>'250521 - Štefánikova 249-...'!J28</f>
        <v>0</v>
      </c>
      <c r="AH55" s="342"/>
      <c r="AI55" s="342"/>
      <c r="AJ55" s="342"/>
      <c r="AK55" s="342"/>
      <c r="AL55" s="342"/>
      <c r="AM55" s="342"/>
      <c r="AN55" s="341">
        <f>SUM(AG55,AT55)</f>
        <v>0</v>
      </c>
      <c r="AO55" s="342"/>
      <c r="AP55" s="342"/>
      <c r="AQ55" s="91" t="s">
        <v>75</v>
      </c>
      <c r="AR55" s="92"/>
      <c r="AS55" s="93">
        <v>0</v>
      </c>
      <c r="AT55" s="94">
        <f>ROUND(SUM(AV55:AW55),2)</f>
        <v>0</v>
      </c>
      <c r="AU55" s="95">
        <f>'250521 - Štefánikova 249-...'!P100</f>
        <v>0</v>
      </c>
      <c r="AV55" s="94">
        <f>'250521 - Štefánikova 249-...'!J31</f>
        <v>0</v>
      </c>
      <c r="AW55" s="94">
        <f>'250521 - Štefánikova 249-...'!J32</f>
        <v>0</v>
      </c>
      <c r="AX55" s="94">
        <f>'250521 - Štefánikova 249-...'!J33</f>
        <v>0</v>
      </c>
      <c r="AY55" s="94">
        <f>'250521 - Štefánikova 249-...'!J34</f>
        <v>0</v>
      </c>
      <c r="AZ55" s="94">
        <f>'250521 - Štefánikova 249-...'!F31</f>
        <v>0</v>
      </c>
      <c r="BA55" s="94">
        <f>'250521 - Štefánikova 249-...'!F32</f>
        <v>0</v>
      </c>
      <c r="BB55" s="94">
        <f>'250521 - Štefánikova 249-...'!F33</f>
        <v>0</v>
      </c>
      <c r="BC55" s="94">
        <f>'250521 - Štefánikova 249-...'!F34</f>
        <v>0</v>
      </c>
      <c r="BD55" s="96">
        <f>'250521 - Štefánikova 249-...'!F35</f>
        <v>0</v>
      </c>
      <c r="BT55" s="97" t="s">
        <v>76</v>
      </c>
      <c r="BU55" s="97" t="s">
        <v>77</v>
      </c>
      <c r="BV55" s="97" t="s">
        <v>72</v>
      </c>
      <c r="BW55" s="97" t="s">
        <v>5</v>
      </c>
      <c r="BX55" s="97" t="s">
        <v>73</v>
      </c>
      <c r="CL55" s="97" t="s">
        <v>18</v>
      </c>
    </row>
    <row r="56" spans="1:90" s="2" customFormat="1" ht="30" customHeight="1">
      <c r="A56" s="36"/>
      <c r="B56" s="37"/>
      <c r="C56" s="38"/>
      <c r="D56" s="38"/>
      <c r="E56" s="38"/>
      <c r="F56" s="38"/>
      <c r="G56" s="38"/>
      <c r="H56" s="38"/>
      <c r="I56" s="38"/>
      <c r="J56" s="38"/>
      <c r="K56" s="38"/>
      <c r="L56" s="38"/>
      <c r="M56" s="38"/>
      <c r="N56" s="38"/>
      <c r="O56" s="38"/>
      <c r="P56" s="38"/>
      <c r="Q56" s="38"/>
      <c r="R56" s="38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  <c r="AF56" s="38"/>
      <c r="AG56" s="38"/>
      <c r="AH56" s="38"/>
      <c r="AI56" s="38"/>
      <c r="AJ56" s="38"/>
      <c r="AK56" s="38"/>
      <c r="AL56" s="38"/>
      <c r="AM56" s="38"/>
      <c r="AN56" s="38"/>
      <c r="AO56" s="38"/>
      <c r="AP56" s="38"/>
      <c r="AQ56" s="38"/>
      <c r="AR56" s="41"/>
      <c r="AS56" s="36"/>
      <c r="AT56" s="36"/>
      <c r="AU56" s="36"/>
      <c r="AV56" s="36"/>
      <c r="AW56" s="36"/>
      <c r="AX56" s="36"/>
      <c r="AY56" s="36"/>
      <c r="AZ56" s="36"/>
      <c r="BA56" s="36"/>
      <c r="BB56" s="36"/>
      <c r="BC56" s="36"/>
      <c r="BD56" s="36"/>
      <c r="BE56" s="36"/>
    </row>
    <row r="57" spans="1:90" s="2" customFormat="1" ht="6.9" customHeight="1">
      <c r="A57" s="36"/>
      <c r="B57" s="49"/>
      <c r="C57" s="50"/>
      <c r="D57" s="50"/>
      <c r="E57" s="50"/>
      <c r="F57" s="50"/>
      <c r="G57" s="50"/>
      <c r="H57" s="50"/>
      <c r="I57" s="50"/>
      <c r="J57" s="50"/>
      <c r="K57" s="50"/>
      <c r="L57" s="50"/>
      <c r="M57" s="50"/>
      <c r="N57" s="50"/>
      <c r="O57" s="50"/>
      <c r="P57" s="50"/>
      <c r="Q57" s="50"/>
      <c r="R57" s="50"/>
      <c r="S57" s="50"/>
      <c r="T57" s="50"/>
      <c r="U57" s="50"/>
      <c r="V57" s="50"/>
      <c r="W57" s="50"/>
      <c r="X57" s="50"/>
      <c r="Y57" s="50"/>
      <c r="Z57" s="50"/>
      <c r="AA57" s="50"/>
      <c r="AB57" s="50"/>
      <c r="AC57" s="50"/>
      <c r="AD57" s="50"/>
      <c r="AE57" s="50"/>
      <c r="AF57" s="50"/>
      <c r="AG57" s="50"/>
      <c r="AH57" s="50"/>
      <c r="AI57" s="50"/>
      <c r="AJ57" s="50"/>
      <c r="AK57" s="50"/>
      <c r="AL57" s="50"/>
      <c r="AM57" s="50"/>
      <c r="AN57" s="50"/>
      <c r="AO57" s="50"/>
      <c r="AP57" s="50"/>
      <c r="AQ57" s="50"/>
      <c r="AR57" s="41"/>
      <c r="AS57" s="36"/>
      <c r="AT57" s="36"/>
      <c r="AU57" s="36"/>
      <c r="AV57" s="36"/>
      <c r="AW57" s="36"/>
      <c r="AX57" s="36"/>
      <c r="AY57" s="36"/>
      <c r="AZ57" s="36"/>
      <c r="BA57" s="36"/>
      <c r="BB57" s="36"/>
      <c r="BC57" s="36"/>
      <c r="BD57" s="36"/>
      <c r="BE57" s="36"/>
    </row>
  </sheetData>
  <sheetProtection algorithmName="SHA-512" hashValue="qDrOuFieJ+/dvcWVigYKJS48ueoatqfNnAXJzCek+jfWvXTDwzd8GnKY+ttpgtQu5exac7VjCf+Qw4ZeB0fqOw==" saltValue="NCtBcNAbdLQanN5EIiCKdQ==" spinCount="100000" sheet="1" objects="1" scenarios="1" formatColumns="0" formatRows="0"/>
  <mergeCells count="42">
    <mergeCell ref="AR2:BE2"/>
    <mergeCell ref="C52:G52"/>
    <mergeCell ref="I52:AF52"/>
    <mergeCell ref="AG52:AM52"/>
    <mergeCell ref="AN52:AP52"/>
    <mergeCell ref="L45:AO45"/>
    <mergeCell ref="AM47:AN47"/>
    <mergeCell ref="AM49:AP49"/>
    <mergeCell ref="AS49:AT51"/>
    <mergeCell ref="AM50:AP50"/>
    <mergeCell ref="W33:AE33"/>
    <mergeCell ref="AK33:AO33"/>
    <mergeCell ref="L33:P33"/>
    <mergeCell ref="X35:AB35"/>
    <mergeCell ref="AK35:AO35"/>
    <mergeCell ref="AK31:AO31"/>
    <mergeCell ref="AN55:AP55"/>
    <mergeCell ref="AG55:AM55"/>
    <mergeCell ref="D55:H55"/>
    <mergeCell ref="J55:AF55"/>
    <mergeCell ref="AG54:AM54"/>
    <mergeCell ref="AN54:AP54"/>
    <mergeCell ref="W32:AE32"/>
    <mergeCell ref="AK32:AO32"/>
    <mergeCell ref="L32:P32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L31:P31"/>
  </mergeCells>
  <hyperlinks>
    <hyperlink ref="A55" location="'250521 - Štafánikova 249-...'!C2" display="/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601"/>
  <sheetViews>
    <sheetView showGridLines="0" tabSelected="1" workbookViewId="0">
      <selection sqref="A1:XFD1048576"/>
    </sheetView>
  </sheetViews>
  <sheetFormatPr defaultRowHeight="10.199999999999999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100.85546875" style="1" customWidth="1"/>
    <col min="7" max="7" width="7.42578125" style="1" customWidth="1"/>
    <col min="8" max="8" width="14" style="1" customWidth="1"/>
    <col min="9" max="9" width="15.85546875" style="1" customWidth="1"/>
    <col min="10" max="11" width="22.28515625" style="1" customWidth="1"/>
    <col min="12" max="12" width="1.7109375" style="1" customWidth="1"/>
    <col min="13" max="13" width="10.85546875" style="1" customWidth="1"/>
    <col min="15" max="20" width="14.140625" style="1" customWidth="1"/>
    <col min="21" max="21" width="16.28515625" style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L2" s="346"/>
      <c r="M2" s="346"/>
      <c r="N2" s="346"/>
      <c r="O2" s="346"/>
      <c r="P2" s="346"/>
      <c r="Q2" s="346"/>
      <c r="R2" s="346"/>
      <c r="S2" s="346"/>
      <c r="T2" s="346"/>
      <c r="U2" s="346"/>
      <c r="V2" s="346"/>
      <c r="AT2" s="19" t="s">
        <v>5</v>
      </c>
    </row>
    <row r="3" spans="1:46" s="1" customFormat="1" ht="6.9" customHeight="1">
      <c r="B3" s="98"/>
      <c r="C3" s="99"/>
      <c r="D3" s="99"/>
      <c r="E3" s="99"/>
      <c r="F3" s="99"/>
      <c r="G3" s="99"/>
      <c r="H3" s="99"/>
      <c r="I3" s="99"/>
      <c r="J3" s="99"/>
      <c r="K3" s="99"/>
      <c r="L3" s="22"/>
      <c r="AT3" s="19" t="s">
        <v>76</v>
      </c>
    </row>
    <row r="4" spans="1:46" s="1" customFormat="1" ht="24.9" customHeight="1">
      <c r="B4" s="22"/>
      <c r="D4" s="100" t="s">
        <v>78</v>
      </c>
      <c r="L4" s="22"/>
      <c r="M4" s="101" t="s">
        <v>10</v>
      </c>
      <c r="AT4" s="19" t="s">
        <v>4</v>
      </c>
    </row>
    <row r="5" spans="1:46" s="1" customFormat="1" ht="6.9" customHeight="1">
      <c r="B5" s="22"/>
      <c r="L5" s="22"/>
    </row>
    <row r="6" spans="1:46" s="2" customFormat="1" ht="12" customHeight="1">
      <c r="A6" s="36"/>
      <c r="B6" s="41"/>
      <c r="C6" s="36"/>
      <c r="D6" s="102" t="s">
        <v>16</v>
      </c>
      <c r="E6" s="36"/>
      <c r="F6" s="36"/>
      <c r="G6" s="36"/>
      <c r="H6" s="36"/>
      <c r="I6" s="36"/>
      <c r="J6" s="36"/>
      <c r="K6" s="36"/>
      <c r="L6" s="103"/>
      <c r="S6" s="36"/>
      <c r="T6" s="36"/>
      <c r="U6" s="36"/>
      <c r="V6" s="36"/>
      <c r="W6" s="36"/>
      <c r="X6" s="36"/>
      <c r="Y6" s="36"/>
      <c r="Z6" s="36"/>
      <c r="AA6" s="36"/>
      <c r="AB6" s="36"/>
      <c r="AC6" s="36"/>
      <c r="AD6" s="36"/>
      <c r="AE6" s="36"/>
    </row>
    <row r="7" spans="1:46" s="2" customFormat="1" ht="16.5" customHeight="1">
      <c r="A7" s="36"/>
      <c r="B7" s="41"/>
      <c r="C7" s="36"/>
      <c r="D7" s="36"/>
      <c r="E7" s="367" t="s">
        <v>1501</v>
      </c>
      <c r="F7" s="368"/>
      <c r="G7" s="368"/>
      <c r="H7" s="368"/>
      <c r="I7" s="36"/>
      <c r="J7" s="36"/>
      <c r="K7" s="36"/>
      <c r="L7" s="103"/>
      <c r="S7" s="36"/>
      <c r="T7" s="36"/>
      <c r="U7" s="36"/>
      <c r="V7" s="36"/>
      <c r="W7" s="36"/>
      <c r="X7" s="36"/>
      <c r="Y7" s="36"/>
      <c r="Z7" s="36"/>
      <c r="AA7" s="36"/>
      <c r="AB7" s="36"/>
      <c r="AC7" s="36"/>
      <c r="AD7" s="36"/>
      <c r="AE7" s="36"/>
    </row>
    <row r="8" spans="1:46" s="2" customFormat="1">
      <c r="A8" s="36"/>
      <c r="B8" s="41"/>
      <c r="C8" s="36"/>
      <c r="D8" s="36"/>
      <c r="E8" s="36"/>
      <c r="F8" s="36"/>
      <c r="G8" s="36"/>
      <c r="H8" s="36"/>
      <c r="I8" s="36"/>
      <c r="J8" s="36"/>
      <c r="K8" s="36"/>
      <c r="L8" s="103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pans="1:46" s="2" customFormat="1" ht="12" customHeight="1">
      <c r="A9" s="36"/>
      <c r="B9" s="41"/>
      <c r="C9" s="36"/>
      <c r="D9" s="102" t="s">
        <v>17</v>
      </c>
      <c r="E9" s="36"/>
      <c r="F9" s="104" t="s">
        <v>18</v>
      </c>
      <c r="G9" s="36"/>
      <c r="H9" s="36"/>
      <c r="I9" s="102" t="s">
        <v>19</v>
      </c>
      <c r="J9" s="104" t="s">
        <v>18</v>
      </c>
      <c r="K9" s="36"/>
      <c r="L9" s="103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pans="1:46" s="2" customFormat="1" ht="12" customHeight="1">
      <c r="A10" s="36"/>
      <c r="B10" s="41"/>
      <c r="C10" s="36"/>
      <c r="D10" s="102" t="s">
        <v>20</v>
      </c>
      <c r="E10" s="36"/>
      <c r="F10" s="104" t="s">
        <v>21</v>
      </c>
      <c r="G10" s="36"/>
      <c r="H10" s="36"/>
      <c r="I10" s="102" t="s">
        <v>22</v>
      </c>
      <c r="J10" s="105" t="str">
        <f>'Rekapitulace zakázky'!AN8</f>
        <v>21. 5. 2025</v>
      </c>
      <c r="K10" s="36"/>
      <c r="L10" s="103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pans="1:46" s="2" customFormat="1" ht="10.8" customHeight="1">
      <c r="A11" s="36"/>
      <c r="B11" s="41"/>
      <c r="C11" s="36"/>
      <c r="D11" s="36"/>
      <c r="E11" s="36"/>
      <c r="F11" s="36"/>
      <c r="G11" s="36"/>
      <c r="H11" s="36"/>
      <c r="I11" s="36"/>
      <c r="J11" s="36"/>
      <c r="K11" s="36"/>
      <c r="L11" s="103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pans="1:46" s="2" customFormat="1" ht="12" customHeight="1">
      <c r="A12" s="36"/>
      <c r="B12" s="41"/>
      <c r="C12" s="36"/>
      <c r="D12" s="102" t="s">
        <v>24</v>
      </c>
      <c r="E12" s="36"/>
      <c r="F12" s="36"/>
      <c r="G12" s="36"/>
      <c r="H12" s="36"/>
      <c r="I12" s="102" t="s">
        <v>25</v>
      </c>
      <c r="J12" s="104" t="s">
        <v>18</v>
      </c>
      <c r="K12" s="36"/>
      <c r="L12" s="103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pans="1:46" s="2" customFormat="1" ht="18" customHeight="1">
      <c r="A13" s="36"/>
      <c r="B13" s="41"/>
      <c r="C13" s="36"/>
      <c r="D13" s="36"/>
      <c r="E13" s="104" t="s">
        <v>26</v>
      </c>
      <c r="F13" s="36"/>
      <c r="G13" s="36"/>
      <c r="H13" s="36"/>
      <c r="I13" s="102" t="s">
        <v>27</v>
      </c>
      <c r="J13" s="104" t="s">
        <v>18</v>
      </c>
      <c r="K13" s="36"/>
      <c r="L13" s="103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pans="1:46" s="2" customFormat="1" ht="6.9" customHeight="1">
      <c r="A14" s="36"/>
      <c r="B14" s="41"/>
      <c r="C14" s="36"/>
      <c r="D14" s="36"/>
      <c r="E14" s="36"/>
      <c r="F14" s="36"/>
      <c r="G14" s="36"/>
      <c r="H14" s="36"/>
      <c r="I14" s="36"/>
      <c r="J14" s="36"/>
      <c r="K14" s="36"/>
      <c r="L14" s="103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pans="1:46" s="2" customFormat="1" ht="12" customHeight="1">
      <c r="A15" s="36"/>
      <c r="B15" s="41"/>
      <c r="C15" s="36"/>
      <c r="D15" s="102" t="s">
        <v>28</v>
      </c>
      <c r="E15" s="36"/>
      <c r="F15" s="36"/>
      <c r="G15" s="36"/>
      <c r="H15" s="36"/>
      <c r="I15" s="102" t="s">
        <v>25</v>
      </c>
      <c r="J15" s="32" t="str">
        <f>'Rekapitulace zakázky'!AN13</f>
        <v>Vyplň údaj</v>
      </c>
      <c r="K15" s="36"/>
      <c r="L15" s="103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pans="1:46" s="2" customFormat="1" ht="18" customHeight="1">
      <c r="A16" s="36"/>
      <c r="B16" s="41"/>
      <c r="C16" s="36"/>
      <c r="D16" s="36"/>
      <c r="E16" s="369" t="str">
        <f>'Rekapitulace zakázky'!E14</f>
        <v>Vyplň údaj</v>
      </c>
      <c r="F16" s="370"/>
      <c r="G16" s="370"/>
      <c r="H16" s="370"/>
      <c r="I16" s="102" t="s">
        <v>27</v>
      </c>
      <c r="J16" s="32" t="str">
        <f>'Rekapitulace zakázky'!AN14</f>
        <v>Vyplň údaj</v>
      </c>
      <c r="K16" s="36"/>
      <c r="L16" s="103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pans="1:31" s="2" customFormat="1" ht="6.9" customHeight="1">
      <c r="A17" s="36"/>
      <c r="B17" s="41"/>
      <c r="C17" s="36"/>
      <c r="D17" s="36"/>
      <c r="E17" s="36"/>
      <c r="F17" s="36"/>
      <c r="G17" s="36"/>
      <c r="H17" s="36"/>
      <c r="I17" s="36"/>
      <c r="J17" s="36"/>
      <c r="K17" s="36"/>
      <c r="L17" s="103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pans="1:31" s="2" customFormat="1" ht="12" customHeight="1">
      <c r="A18" s="36"/>
      <c r="B18" s="41"/>
      <c r="C18" s="36"/>
      <c r="D18" s="102" t="s">
        <v>30</v>
      </c>
      <c r="E18" s="36"/>
      <c r="F18" s="36"/>
      <c r="G18" s="36"/>
      <c r="H18" s="36"/>
      <c r="I18" s="102" t="s">
        <v>25</v>
      </c>
      <c r="J18" s="104" t="str">
        <f>IF('Rekapitulace zakázky'!AN16="","",'Rekapitulace zakázky'!AN16)</f>
        <v/>
      </c>
      <c r="K18" s="36"/>
      <c r="L18" s="103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pans="1:31" s="2" customFormat="1" ht="18" customHeight="1">
      <c r="A19" s="36"/>
      <c r="B19" s="41"/>
      <c r="C19" s="36"/>
      <c r="D19" s="36"/>
      <c r="E19" s="104" t="str">
        <f>IF('Rekapitulace zakázky'!E17="","",'Rekapitulace zakázky'!E17)</f>
        <v xml:space="preserve"> </v>
      </c>
      <c r="F19" s="36"/>
      <c r="G19" s="36"/>
      <c r="H19" s="36"/>
      <c r="I19" s="102" t="s">
        <v>27</v>
      </c>
      <c r="J19" s="104" t="str">
        <f>IF('Rekapitulace zakázky'!AN17="","",'Rekapitulace zakázky'!AN17)</f>
        <v/>
      </c>
      <c r="K19" s="36"/>
      <c r="L19" s="103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pans="1:31" s="2" customFormat="1" ht="6.9" customHeight="1">
      <c r="A20" s="36"/>
      <c r="B20" s="41"/>
      <c r="C20" s="36"/>
      <c r="D20" s="36"/>
      <c r="E20" s="36"/>
      <c r="F20" s="36"/>
      <c r="G20" s="36"/>
      <c r="H20" s="36"/>
      <c r="I20" s="36"/>
      <c r="J20" s="36"/>
      <c r="K20" s="36"/>
      <c r="L20" s="103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pans="1:31" s="2" customFormat="1" ht="12" customHeight="1">
      <c r="A21" s="36"/>
      <c r="B21" s="41"/>
      <c r="C21" s="36"/>
      <c r="D21" s="102" t="s">
        <v>33</v>
      </c>
      <c r="E21" s="36"/>
      <c r="F21" s="36"/>
      <c r="G21" s="36"/>
      <c r="H21" s="36"/>
      <c r="I21" s="102" t="s">
        <v>25</v>
      </c>
      <c r="J21" s="104" t="s">
        <v>18</v>
      </c>
      <c r="K21" s="36"/>
      <c r="L21" s="103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pans="1:31" s="2" customFormat="1" ht="18" customHeight="1">
      <c r="A22" s="36"/>
      <c r="B22" s="41"/>
      <c r="C22" s="36"/>
      <c r="D22" s="36"/>
      <c r="E22" s="104" t="s">
        <v>34</v>
      </c>
      <c r="F22" s="36"/>
      <c r="G22" s="36"/>
      <c r="H22" s="36"/>
      <c r="I22" s="102" t="s">
        <v>27</v>
      </c>
      <c r="J22" s="104" t="s">
        <v>18</v>
      </c>
      <c r="K22" s="36"/>
      <c r="L22" s="103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pans="1:31" s="2" customFormat="1" ht="6.9" customHeight="1">
      <c r="A23" s="36"/>
      <c r="B23" s="41"/>
      <c r="C23" s="36"/>
      <c r="D23" s="36"/>
      <c r="E23" s="36"/>
      <c r="F23" s="36"/>
      <c r="G23" s="36"/>
      <c r="H23" s="36"/>
      <c r="I23" s="36"/>
      <c r="J23" s="36"/>
      <c r="K23" s="36"/>
      <c r="L23" s="103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pans="1:31" s="2" customFormat="1" ht="12" customHeight="1">
      <c r="A24" s="36"/>
      <c r="B24" s="41"/>
      <c r="C24" s="36"/>
      <c r="D24" s="102" t="s">
        <v>35</v>
      </c>
      <c r="E24" s="36"/>
      <c r="F24" s="36"/>
      <c r="G24" s="36"/>
      <c r="H24" s="36"/>
      <c r="I24" s="36"/>
      <c r="J24" s="36"/>
      <c r="K24" s="36"/>
      <c r="L24" s="103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pans="1:31" s="8" customFormat="1" ht="47.25" customHeight="1">
      <c r="A25" s="106"/>
      <c r="B25" s="107"/>
      <c r="C25" s="106"/>
      <c r="D25" s="106"/>
      <c r="E25" s="371" t="s">
        <v>36</v>
      </c>
      <c r="F25" s="371"/>
      <c r="G25" s="371"/>
      <c r="H25" s="371"/>
      <c r="I25" s="106"/>
      <c r="J25" s="106"/>
      <c r="K25" s="106"/>
      <c r="L25" s="108"/>
      <c r="S25" s="106"/>
      <c r="T25" s="106"/>
      <c r="U25" s="106"/>
      <c r="V25" s="106"/>
      <c r="W25" s="106"/>
      <c r="X25" s="106"/>
      <c r="Y25" s="106"/>
      <c r="Z25" s="106"/>
      <c r="AA25" s="106"/>
      <c r="AB25" s="106"/>
      <c r="AC25" s="106"/>
      <c r="AD25" s="106"/>
      <c r="AE25" s="106"/>
    </row>
    <row r="26" spans="1:31" s="2" customFormat="1" ht="6.9" customHeight="1">
      <c r="A26" s="36"/>
      <c r="B26" s="41"/>
      <c r="C26" s="36"/>
      <c r="D26" s="36"/>
      <c r="E26" s="36"/>
      <c r="F26" s="36"/>
      <c r="G26" s="36"/>
      <c r="H26" s="36"/>
      <c r="I26" s="36"/>
      <c r="J26" s="36"/>
      <c r="K26" s="36"/>
      <c r="L26" s="103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pans="1:31" s="2" customFormat="1" ht="6.9" customHeight="1">
      <c r="A27" s="36"/>
      <c r="B27" s="41"/>
      <c r="C27" s="36"/>
      <c r="D27" s="109"/>
      <c r="E27" s="109"/>
      <c r="F27" s="109"/>
      <c r="G27" s="109"/>
      <c r="H27" s="109"/>
      <c r="I27" s="109"/>
      <c r="J27" s="109"/>
      <c r="K27" s="109"/>
      <c r="L27" s="103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</row>
    <row r="28" spans="1:31" s="2" customFormat="1" ht="25.35" customHeight="1">
      <c r="A28" s="36"/>
      <c r="B28" s="41"/>
      <c r="C28" s="36"/>
      <c r="D28" s="110" t="s">
        <v>37</v>
      </c>
      <c r="E28" s="36"/>
      <c r="F28" s="36"/>
      <c r="G28" s="36"/>
      <c r="H28" s="36"/>
      <c r="I28" s="36"/>
      <c r="J28" s="111">
        <f>ROUND(J100, 2)</f>
        <v>0</v>
      </c>
      <c r="K28" s="36"/>
      <c r="L28" s="103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pans="1:31" s="2" customFormat="1" ht="6.9" customHeight="1">
      <c r="A29" s="36"/>
      <c r="B29" s="41"/>
      <c r="C29" s="36"/>
      <c r="D29" s="109"/>
      <c r="E29" s="109"/>
      <c r="F29" s="109"/>
      <c r="G29" s="109"/>
      <c r="H29" s="109"/>
      <c r="I29" s="109"/>
      <c r="J29" s="109"/>
      <c r="K29" s="109"/>
      <c r="L29" s="103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pans="1:31" s="2" customFormat="1" ht="14.4" customHeight="1">
      <c r="A30" s="36"/>
      <c r="B30" s="41"/>
      <c r="C30" s="36"/>
      <c r="D30" s="36"/>
      <c r="E30" s="36"/>
      <c r="F30" s="112" t="s">
        <v>39</v>
      </c>
      <c r="G30" s="36"/>
      <c r="H30" s="36"/>
      <c r="I30" s="112" t="s">
        <v>38</v>
      </c>
      <c r="J30" s="112" t="s">
        <v>40</v>
      </c>
      <c r="K30" s="36"/>
      <c r="L30" s="103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pans="1:31" s="2" customFormat="1" ht="14.4" customHeight="1">
      <c r="A31" s="36"/>
      <c r="B31" s="41"/>
      <c r="C31" s="36"/>
      <c r="D31" s="113" t="s">
        <v>41</v>
      </c>
      <c r="E31" s="102" t="s">
        <v>42</v>
      </c>
      <c r="F31" s="114">
        <f>ROUND((SUM(BE100:BE600)),  2)</f>
        <v>0</v>
      </c>
      <c r="G31" s="36"/>
      <c r="H31" s="36"/>
      <c r="I31" s="115">
        <v>0.21</v>
      </c>
      <c r="J31" s="114">
        <f>ROUND(((SUM(BE100:BE600))*I31),  2)</f>
        <v>0</v>
      </c>
      <c r="K31" s="36"/>
      <c r="L31" s="103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pans="1:31" s="2" customFormat="1" ht="14.4" customHeight="1">
      <c r="A32" s="36"/>
      <c r="B32" s="41"/>
      <c r="C32" s="36"/>
      <c r="D32" s="36"/>
      <c r="E32" s="102" t="s">
        <v>43</v>
      </c>
      <c r="F32" s="114">
        <f>ROUND((SUM(BF100:BF600)),  2)</f>
        <v>0</v>
      </c>
      <c r="G32" s="36"/>
      <c r="H32" s="36"/>
      <c r="I32" s="115">
        <v>0.12</v>
      </c>
      <c r="J32" s="114">
        <f>ROUND(((SUM(BF100:BF600))*I32),  2)</f>
        <v>0</v>
      </c>
      <c r="K32" s="36"/>
      <c r="L32" s="103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pans="1:31" s="2" customFormat="1" ht="14.4" hidden="1" customHeight="1">
      <c r="A33" s="36"/>
      <c r="B33" s="41"/>
      <c r="C33" s="36"/>
      <c r="D33" s="36"/>
      <c r="E33" s="102" t="s">
        <v>44</v>
      </c>
      <c r="F33" s="114">
        <f>ROUND((SUM(BG100:BG600)),  2)</f>
        <v>0</v>
      </c>
      <c r="G33" s="36"/>
      <c r="H33" s="36"/>
      <c r="I33" s="115">
        <v>0.21</v>
      </c>
      <c r="J33" s="114">
        <f>0</f>
        <v>0</v>
      </c>
      <c r="K33" s="36"/>
      <c r="L33" s="103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pans="1:31" s="2" customFormat="1" ht="14.4" hidden="1" customHeight="1">
      <c r="A34" s="36"/>
      <c r="B34" s="41"/>
      <c r="C34" s="36"/>
      <c r="D34" s="36"/>
      <c r="E34" s="102" t="s">
        <v>45</v>
      </c>
      <c r="F34" s="114">
        <f>ROUND((SUM(BH100:BH600)),  2)</f>
        <v>0</v>
      </c>
      <c r="G34" s="36"/>
      <c r="H34" s="36"/>
      <c r="I34" s="115">
        <v>0.12</v>
      </c>
      <c r="J34" s="114">
        <f>0</f>
        <v>0</v>
      </c>
      <c r="K34" s="36"/>
      <c r="L34" s="103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pans="1:31" s="2" customFormat="1" ht="14.4" hidden="1" customHeight="1">
      <c r="A35" s="36"/>
      <c r="B35" s="41"/>
      <c r="C35" s="36"/>
      <c r="D35" s="36"/>
      <c r="E35" s="102" t="s">
        <v>46</v>
      </c>
      <c r="F35" s="114">
        <f>ROUND((SUM(BI100:BI600)),  2)</f>
        <v>0</v>
      </c>
      <c r="G35" s="36"/>
      <c r="H35" s="36"/>
      <c r="I35" s="115">
        <v>0</v>
      </c>
      <c r="J35" s="114">
        <f>0</f>
        <v>0</v>
      </c>
      <c r="K35" s="36"/>
      <c r="L35" s="103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pans="1:31" s="2" customFormat="1" ht="6.9" customHeight="1">
      <c r="A36" s="36"/>
      <c r="B36" s="41"/>
      <c r="C36" s="36"/>
      <c r="D36" s="36"/>
      <c r="E36" s="36"/>
      <c r="F36" s="36"/>
      <c r="G36" s="36"/>
      <c r="H36" s="36"/>
      <c r="I36" s="36"/>
      <c r="J36" s="36"/>
      <c r="K36" s="36"/>
      <c r="L36" s="103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spans="1:31" s="2" customFormat="1" ht="25.35" customHeight="1">
      <c r="A37" s="36"/>
      <c r="B37" s="41"/>
      <c r="C37" s="116"/>
      <c r="D37" s="117" t="s">
        <v>47</v>
      </c>
      <c r="E37" s="118"/>
      <c r="F37" s="118"/>
      <c r="G37" s="119" t="s">
        <v>48</v>
      </c>
      <c r="H37" s="120" t="s">
        <v>49</v>
      </c>
      <c r="I37" s="118"/>
      <c r="J37" s="121">
        <f>SUM(J28:J35)</f>
        <v>0</v>
      </c>
      <c r="K37" s="122"/>
      <c r="L37" s="103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pans="1:31" s="2" customFormat="1" ht="14.4" customHeight="1">
      <c r="A38" s="36"/>
      <c r="B38" s="123"/>
      <c r="C38" s="124"/>
      <c r="D38" s="124"/>
      <c r="E38" s="124"/>
      <c r="F38" s="124"/>
      <c r="G38" s="124"/>
      <c r="H38" s="124"/>
      <c r="I38" s="124"/>
      <c r="J38" s="124"/>
      <c r="K38" s="124"/>
      <c r="L38" s="103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42" spans="1:31" s="2" customFormat="1" ht="6.9" customHeight="1">
      <c r="A42" s="36"/>
      <c r="B42" s="125"/>
      <c r="C42" s="126"/>
      <c r="D42" s="126"/>
      <c r="E42" s="126"/>
      <c r="F42" s="126"/>
      <c r="G42" s="126"/>
      <c r="H42" s="126"/>
      <c r="I42" s="126"/>
      <c r="J42" s="126"/>
      <c r="K42" s="126"/>
      <c r="L42" s="103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</row>
    <row r="43" spans="1:31" s="2" customFormat="1" ht="24.9" customHeight="1">
      <c r="A43" s="36"/>
      <c r="B43" s="37"/>
      <c r="C43" s="25" t="s">
        <v>79</v>
      </c>
      <c r="D43" s="38"/>
      <c r="E43" s="38"/>
      <c r="F43" s="38"/>
      <c r="G43" s="38"/>
      <c r="H43" s="38"/>
      <c r="I43" s="38"/>
      <c r="J43" s="38"/>
      <c r="K43" s="38"/>
      <c r="L43" s="103"/>
      <c r="S43" s="36"/>
      <c r="T43" s="36"/>
      <c r="U43" s="36"/>
      <c r="V43" s="36"/>
      <c r="W43" s="36"/>
      <c r="X43" s="36"/>
      <c r="Y43" s="36"/>
      <c r="Z43" s="36"/>
      <c r="AA43" s="36"/>
      <c r="AB43" s="36"/>
      <c r="AC43" s="36"/>
      <c r="AD43" s="36"/>
      <c r="AE43" s="36"/>
    </row>
    <row r="44" spans="1:31" s="2" customFormat="1" ht="6.9" customHeight="1">
      <c r="A44" s="36"/>
      <c r="B44" s="37"/>
      <c r="C44" s="38"/>
      <c r="D44" s="38"/>
      <c r="E44" s="38"/>
      <c r="F44" s="38"/>
      <c r="G44" s="38"/>
      <c r="H44" s="38"/>
      <c r="I44" s="38"/>
      <c r="J44" s="38"/>
      <c r="K44" s="38"/>
      <c r="L44" s="103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</row>
    <row r="45" spans="1:31" s="2" customFormat="1" ht="12" customHeight="1">
      <c r="A45" s="36"/>
      <c r="B45" s="37"/>
      <c r="C45" s="31" t="s">
        <v>16</v>
      </c>
      <c r="D45" s="38"/>
      <c r="E45" s="38"/>
      <c r="F45" s="38"/>
      <c r="G45" s="38"/>
      <c r="H45" s="38"/>
      <c r="I45" s="38"/>
      <c r="J45" s="38"/>
      <c r="K45" s="38"/>
      <c r="L45" s="103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</row>
    <row r="46" spans="1:31" s="2" customFormat="1" ht="16.5" customHeight="1">
      <c r="A46" s="36"/>
      <c r="B46" s="37"/>
      <c r="C46" s="38"/>
      <c r="D46" s="38"/>
      <c r="E46" s="351" t="str">
        <f>E7</f>
        <v>Štefánikova 249/30, byt č. 249/117 (22/25) - Revitalizace bytové jednotky</v>
      </c>
      <c r="F46" s="366"/>
      <c r="G46" s="366"/>
      <c r="H46" s="366"/>
      <c r="I46" s="38"/>
      <c r="J46" s="38"/>
      <c r="K46" s="38"/>
      <c r="L46" s="103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pans="1:31" s="2" customFormat="1" ht="6.9" customHeight="1">
      <c r="A47" s="36"/>
      <c r="B47" s="37"/>
      <c r="C47" s="38"/>
      <c r="D47" s="38"/>
      <c r="E47" s="38"/>
      <c r="F47" s="38"/>
      <c r="G47" s="38"/>
      <c r="H47" s="38"/>
      <c r="I47" s="38"/>
      <c r="J47" s="38"/>
      <c r="K47" s="38"/>
      <c r="L47" s="103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pans="1:31" s="2" customFormat="1" ht="12" customHeight="1">
      <c r="A48" s="36"/>
      <c r="B48" s="37"/>
      <c r="C48" s="31" t="s">
        <v>20</v>
      </c>
      <c r="D48" s="38"/>
      <c r="E48" s="38"/>
      <c r="F48" s="29" t="str">
        <f>F10</f>
        <v>Praha 5</v>
      </c>
      <c r="G48" s="38"/>
      <c r="H48" s="38"/>
      <c r="I48" s="31" t="s">
        <v>22</v>
      </c>
      <c r="J48" s="61" t="str">
        <f>IF(J10="","",J10)</f>
        <v>21. 5. 2025</v>
      </c>
      <c r="K48" s="38"/>
      <c r="L48" s="103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pans="1:47" s="2" customFormat="1" ht="6.9" customHeight="1">
      <c r="A49" s="36"/>
      <c r="B49" s="37"/>
      <c r="C49" s="38"/>
      <c r="D49" s="38"/>
      <c r="E49" s="38"/>
      <c r="F49" s="38"/>
      <c r="G49" s="38"/>
      <c r="H49" s="38"/>
      <c r="I49" s="38"/>
      <c r="J49" s="38"/>
      <c r="K49" s="38"/>
      <c r="L49" s="103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pans="1:47" s="2" customFormat="1" ht="15.15" customHeight="1">
      <c r="A50" s="36"/>
      <c r="B50" s="37"/>
      <c r="C50" s="31" t="s">
        <v>24</v>
      </c>
      <c r="D50" s="38"/>
      <c r="E50" s="38"/>
      <c r="F50" s="29" t="str">
        <f>E13</f>
        <v>Městká část Praha 5</v>
      </c>
      <c r="G50" s="38"/>
      <c r="H50" s="38"/>
      <c r="I50" s="31" t="s">
        <v>30</v>
      </c>
      <c r="J50" s="34" t="str">
        <f>E19</f>
        <v xml:space="preserve"> </v>
      </c>
      <c r="K50" s="38"/>
      <c r="L50" s="103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pans="1:47" s="2" customFormat="1" ht="25.65" customHeight="1">
      <c r="A51" s="36"/>
      <c r="B51" s="37"/>
      <c r="C51" s="31" t="s">
        <v>28</v>
      </c>
      <c r="D51" s="38"/>
      <c r="E51" s="38"/>
      <c r="F51" s="29" t="str">
        <f>IF(E16="","",E16)</f>
        <v>Vyplň údaj</v>
      </c>
      <c r="G51" s="38"/>
      <c r="H51" s="38"/>
      <c r="I51" s="31" t="s">
        <v>33</v>
      </c>
      <c r="J51" s="34" t="str">
        <f>E22</f>
        <v>Pavel Šmahel - MAPAMI s.r.o.</v>
      </c>
      <c r="K51" s="38"/>
      <c r="L51" s="103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</row>
    <row r="52" spans="1:47" s="2" customFormat="1" ht="10.35" customHeight="1">
      <c r="A52" s="36"/>
      <c r="B52" s="37"/>
      <c r="C52" s="38"/>
      <c r="D52" s="38"/>
      <c r="E52" s="38"/>
      <c r="F52" s="38"/>
      <c r="G52" s="38"/>
      <c r="H52" s="38"/>
      <c r="I52" s="38"/>
      <c r="J52" s="38"/>
      <c r="K52" s="38"/>
      <c r="L52" s="103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pans="1:47" s="2" customFormat="1" ht="29.25" customHeight="1">
      <c r="A53" s="36"/>
      <c r="B53" s="37"/>
      <c r="C53" s="127" t="s">
        <v>80</v>
      </c>
      <c r="D53" s="128"/>
      <c r="E53" s="128"/>
      <c r="F53" s="128"/>
      <c r="G53" s="128"/>
      <c r="H53" s="128"/>
      <c r="I53" s="128"/>
      <c r="J53" s="129" t="s">
        <v>81</v>
      </c>
      <c r="K53" s="128"/>
      <c r="L53" s="103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pans="1:47" s="2" customFormat="1" ht="10.35" customHeight="1">
      <c r="A54" s="36"/>
      <c r="B54" s="37"/>
      <c r="C54" s="38"/>
      <c r="D54" s="38"/>
      <c r="E54" s="38"/>
      <c r="F54" s="38"/>
      <c r="G54" s="38"/>
      <c r="H54" s="38"/>
      <c r="I54" s="38"/>
      <c r="J54" s="38"/>
      <c r="K54" s="38"/>
      <c r="L54" s="103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pans="1:47" s="2" customFormat="1" ht="22.8" customHeight="1">
      <c r="A55" s="36"/>
      <c r="B55" s="37"/>
      <c r="C55" s="130" t="s">
        <v>69</v>
      </c>
      <c r="D55" s="38"/>
      <c r="E55" s="38"/>
      <c r="F55" s="38"/>
      <c r="G55" s="38"/>
      <c r="H55" s="38"/>
      <c r="I55" s="38"/>
      <c r="J55" s="79">
        <f>J100</f>
        <v>0</v>
      </c>
      <c r="K55" s="38"/>
      <c r="L55" s="103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  <c r="AU55" s="19" t="s">
        <v>82</v>
      </c>
    </row>
    <row r="56" spans="1:47" s="9" customFormat="1" ht="24.9" customHeight="1">
      <c r="B56" s="131"/>
      <c r="C56" s="132"/>
      <c r="D56" s="133" t="s">
        <v>83</v>
      </c>
      <c r="E56" s="134"/>
      <c r="F56" s="134"/>
      <c r="G56" s="134"/>
      <c r="H56" s="134"/>
      <c r="I56" s="134"/>
      <c r="J56" s="135">
        <f>J101</f>
        <v>0</v>
      </c>
      <c r="K56" s="132"/>
      <c r="L56" s="136"/>
    </row>
    <row r="57" spans="1:47" s="10" customFormat="1" ht="19.95" customHeight="1">
      <c r="B57" s="137"/>
      <c r="C57" s="138"/>
      <c r="D57" s="139" t="s">
        <v>84</v>
      </c>
      <c r="E57" s="140"/>
      <c r="F57" s="140"/>
      <c r="G57" s="140"/>
      <c r="H57" s="140"/>
      <c r="I57" s="140"/>
      <c r="J57" s="141">
        <f>J102</f>
        <v>0</v>
      </c>
      <c r="K57" s="138"/>
      <c r="L57" s="142"/>
    </row>
    <row r="58" spans="1:47" s="10" customFormat="1" ht="19.95" customHeight="1">
      <c r="B58" s="137"/>
      <c r="C58" s="138"/>
      <c r="D58" s="139" t="s">
        <v>85</v>
      </c>
      <c r="E58" s="140"/>
      <c r="F58" s="140"/>
      <c r="G58" s="140"/>
      <c r="H58" s="140"/>
      <c r="I58" s="140"/>
      <c r="J58" s="141">
        <f>J109</f>
        <v>0</v>
      </c>
      <c r="K58" s="138"/>
      <c r="L58" s="142"/>
    </row>
    <row r="59" spans="1:47" s="10" customFormat="1" ht="19.95" customHeight="1">
      <c r="B59" s="137"/>
      <c r="C59" s="138"/>
      <c r="D59" s="139" t="s">
        <v>86</v>
      </c>
      <c r="E59" s="140"/>
      <c r="F59" s="140"/>
      <c r="G59" s="140"/>
      <c r="H59" s="140"/>
      <c r="I59" s="140"/>
      <c r="J59" s="141">
        <f>J141</f>
        <v>0</v>
      </c>
      <c r="K59" s="138"/>
      <c r="L59" s="142"/>
    </row>
    <row r="60" spans="1:47" s="10" customFormat="1" ht="19.95" customHeight="1">
      <c r="B60" s="137"/>
      <c r="C60" s="138"/>
      <c r="D60" s="139" t="s">
        <v>87</v>
      </c>
      <c r="E60" s="140"/>
      <c r="F60" s="140"/>
      <c r="G60" s="140"/>
      <c r="H60" s="140"/>
      <c r="I60" s="140"/>
      <c r="J60" s="141">
        <f>J184</f>
        <v>0</v>
      </c>
      <c r="K60" s="138"/>
      <c r="L60" s="142"/>
    </row>
    <row r="61" spans="1:47" s="10" customFormat="1" ht="19.95" customHeight="1">
      <c r="B61" s="137"/>
      <c r="C61" s="138"/>
      <c r="D61" s="139" t="s">
        <v>88</v>
      </c>
      <c r="E61" s="140"/>
      <c r="F61" s="140"/>
      <c r="G61" s="140"/>
      <c r="H61" s="140"/>
      <c r="I61" s="140"/>
      <c r="J61" s="141">
        <f>J200</f>
        <v>0</v>
      </c>
      <c r="K61" s="138"/>
      <c r="L61" s="142"/>
    </row>
    <row r="62" spans="1:47" s="9" customFormat="1" ht="24.9" customHeight="1">
      <c r="B62" s="131"/>
      <c r="C62" s="132"/>
      <c r="D62" s="133" t="s">
        <v>89</v>
      </c>
      <c r="E62" s="134"/>
      <c r="F62" s="134"/>
      <c r="G62" s="134"/>
      <c r="H62" s="134"/>
      <c r="I62" s="134"/>
      <c r="J62" s="135">
        <f>J203</f>
        <v>0</v>
      </c>
      <c r="K62" s="132"/>
      <c r="L62" s="136"/>
    </row>
    <row r="63" spans="1:47" s="10" customFormat="1" ht="19.95" customHeight="1">
      <c r="B63" s="137"/>
      <c r="C63" s="138"/>
      <c r="D63" s="139" t="s">
        <v>90</v>
      </c>
      <c r="E63" s="140"/>
      <c r="F63" s="140"/>
      <c r="G63" s="140"/>
      <c r="H63" s="140"/>
      <c r="I63" s="140"/>
      <c r="J63" s="141">
        <f>J204</f>
        <v>0</v>
      </c>
      <c r="K63" s="138"/>
      <c r="L63" s="142"/>
    </row>
    <row r="64" spans="1:47" s="10" customFormat="1" ht="19.95" customHeight="1">
      <c r="B64" s="137"/>
      <c r="C64" s="138"/>
      <c r="D64" s="139" t="s">
        <v>91</v>
      </c>
      <c r="E64" s="140"/>
      <c r="F64" s="140"/>
      <c r="G64" s="140"/>
      <c r="H64" s="140"/>
      <c r="I64" s="140"/>
      <c r="J64" s="141">
        <f>J221</f>
        <v>0</v>
      </c>
      <c r="K64" s="138"/>
      <c r="L64" s="142"/>
    </row>
    <row r="65" spans="2:12" s="10" customFormat="1" ht="19.95" customHeight="1">
      <c r="B65" s="137"/>
      <c r="C65" s="138"/>
      <c r="D65" s="139" t="s">
        <v>92</v>
      </c>
      <c r="E65" s="140"/>
      <c r="F65" s="140"/>
      <c r="G65" s="140"/>
      <c r="H65" s="140"/>
      <c r="I65" s="140"/>
      <c r="J65" s="141">
        <f>J237</f>
        <v>0</v>
      </c>
      <c r="K65" s="138"/>
      <c r="L65" s="142"/>
    </row>
    <row r="66" spans="2:12" s="10" customFormat="1" ht="19.95" customHeight="1">
      <c r="B66" s="137"/>
      <c r="C66" s="138"/>
      <c r="D66" s="139" t="s">
        <v>93</v>
      </c>
      <c r="E66" s="140"/>
      <c r="F66" s="140"/>
      <c r="G66" s="140"/>
      <c r="H66" s="140"/>
      <c r="I66" s="140"/>
      <c r="J66" s="141">
        <f>J254</f>
        <v>0</v>
      </c>
      <c r="K66" s="138"/>
      <c r="L66" s="142"/>
    </row>
    <row r="67" spans="2:12" s="10" customFormat="1" ht="19.95" customHeight="1">
      <c r="B67" s="137"/>
      <c r="C67" s="138"/>
      <c r="D67" s="139" t="s">
        <v>94</v>
      </c>
      <c r="E67" s="140"/>
      <c r="F67" s="140"/>
      <c r="G67" s="140"/>
      <c r="H67" s="140"/>
      <c r="I67" s="140"/>
      <c r="J67" s="141">
        <f>J290</f>
        <v>0</v>
      </c>
      <c r="K67" s="138"/>
      <c r="L67" s="142"/>
    </row>
    <row r="68" spans="2:12" s="10" customFormat="1" ht="19.95" customHeight="1">
      <c r="B68" s="137"/>
      <c r="C68" s="138"/>
      <c r="D68" s="139" t="s">
        <v>95</v>
      </c>
      <c r="E68" s="140"/>
      <c r="F68" s="140"/>
      <c r="G68" s="140"/>
      <c r="H68" s="140"/>
      <c r="I68" s="140"/>
      <c r="J68" s="141">
        <f>J298</f>
        <v>0</v>
      </c>
      <c r="K68" s="138"/>
      <c r="L68" s="142"/>
    </row>
    <row r="69" spans="2:12" s="10" customFormat="1" ht="19.95" customHeight="1">
      <c r="B69" s="137"/>
      <c r="C69" s="138"/>
      <c r="D69" s="139" t="s">
        <v>96</v>
      </c>
      <c r="E69" s="140"/>
      <c r="F69" s="140"/>
      <c r="G69" s="140"/>
      <c r="H69" s="140"/>
      <c r="I69" s="140"/>
      <c r="J69" s="141">
        <f>J310</f>
        <v>0</v>
      </c>
      <c r="K69" s="138"/>
      <c r="L69" s="142"/>
    </row>
    <row r="70" spans="2:12" s="10" customFormat="1" ht="19.95" customHeight="1">
      <c r="B70" s="137"/>
      <c r="C70" s="138"/>
      <c r="D70" s="139" t="s">
        <v>97</v>
      </c>
      <c r="E70" s="140"/>
      <c r="F70" s="140"/>
      <c r="G70" s="140"/>
      <c r="H70" s="140"/>
      <c r="I70" s="140"/>
      <c r="J70" s="141">
        <f>J344</f>
        <v>0</v>
      </c>
      <c r="K70" s="138"/>
      <c r="L70" s="142"/>
    </row>
    <row r="71" spans="2:12" s="10" customFormat="1" ht="19.95" customHeight="1">
      <c r="B71" s="137"/>
      <c r="C71" s="138"/>
      <c r="D71" s="139" t="s">
        <v>98</v>
      </c>
      <c r="E71" s="140"/>
      <c r="F71" s="140"/>
      <c r="G71" s="140"/>
      <c r="H71" s="140"/>
      <c r="I71" s="140"/>
      <c r="J71" s="141">
        <f>J359</f>
        <v>0</v>
      </c>
      <c r="K71" s="138"/>
      <c r="L71" s="142"/>
    </row>
    <row r="72" spans="2:12" s="10" customFormat="1" ht="19.95" customHeight="1">
      <c r="B72" s="137"/>
      <c r="C72" s="138"/>
      <c r="D72" s="139" t="s">
        <v>99</v>
      </c>
      <c r="E72" s="140"/>
      <c r="F72" s="140"/>
      <c r="G72" s="140"/>
      <c r="H72" s="140"/>
      <c r="I72" s="140"/>
      <c r="J72" s="141">
        <f>J364</f>
        <v>0</v>
      </c>
      <c r="K72" s="138"/>
      <c r="L72" s="142"/>
    </row>
    <row r="73" spans="2:12" s="10" customFormat="1" ht="19.95" customHeight="1">
      <c r="B73" s="137"/>
      <c r="C73" s="138"/>
      <c r="D73" s="139" t="s">
        <v>100</v>
      </c>
      <c r="E73" s="140"/>
      <c r="F73" s="140"/>
      <c r="G73" s="140"/>
      <c r="H73" s="140"/>
      <c r="I73" s="140"/>
      <c r="J73" s="141">
        <f>J402</f>
        <v>0</v>
      </c>
      <c r="K73" s="138"/>
      <c r="L73" s="142"/>
    </row>
    <row r="74" spans="2:12" s="10" customFormat="1" ht="19.95" customHeight="1">
      <c r="B74" s="137"/>
      <c r="C74" s="138"/>
      <c r="D74" s="139" t="s">
        <v>101</v>
      </c>
      <c r="E74" s="140"/>
      <c r="F74" s="140"/>
      <c r="G74" s="140"/>
      <c r="H74" s="140"/>
      <c r="I74" s="140"/>
      <c r="J74" s="141">
        <f>J408</f>
        <v>0</v>
      </c>
      <c r="K74" s="138"/>
      <c r="L74" s="142"/>
    </row>
    <row r="75" spans="2:12" s="10" customFormat="1" ht="19.95" customHeight="1">
      <c r="B75" s="137"/>
      <c r="C75" s="138"/>
      <c r="D75" s="139" t="s">
        <v>102</v>
      </c>
      <c r="E75" s="140"/>
      <c r="F75" s="140"/>
      <c r="G75" s="140"/>
      <c r="H75" s="140"/>
      <c r="I75" s="140"/>
      <c r="J75" s="141">
        <f>J437</f>
        <v>0</v>
      </c>
      <c r="K75" s="138"/>
      <c r="L75" s="142"/>
    </row>
    <row r="76" spans="2:12" s="10" customFormat="1" ht="19.95" customHeight="1">
      <c r="B76" s="137"/>
      <c r="C76" s="138"/>
      <c r="D76" s="139" t="s">
        <v>103</v>
      </c>
      <c r="E76" s="140"/>
      <c r="F76" s="140"/>
      <c r="G76" s="140"/>
      <c r="H76" s="140"/>
      <c r="I76" s="140"/>
      <c r="J76" s="141">
        <f>J458</f>
        <v>0</v>
      </c>
      <c r="K76" s="138"/>
      <c r="L76" s="142"/>
    </row>
    <row r="77" spans="2:12" s="10" customFormat="1" ht="19.95" customHeight="1">
      <c r="B77" s="137"/>
      <c r="C77" s="138"/>
      <c r="D77" s="139" t="s">
        <v>104</v>
      </c>
      <c r="E77" s="140"/>
      <c r="F77" s="140"/>
      <c r="G77" s="140"/>
      <c r="H77" s="140"/>
      <c r="I77" s="140"/>
      <c r="J77" s="141">
        <f>J476</f>
        <v>0</v>
      </c>
      <c r="K77" s="138"/>
      <c r="L77" s="142"/>
    </row>
    <row r="78" spans="2:12" s="10" customFormat="1" ht="19.95" customHeight="1">
      <c r="B78" s="137"/>
      <c r="C78" s="138"/>
      <c r="D78" s="139" t="s">
        <v>105</v>
      </c>
      <c r="E78" s="140"/>
      <c r="F78" s="140"/>
      <c r="G78" s="140"/>
      <c r="H78" s="140"/>
      <c r="I78" s="140"/>
      <c r="J78" s="141">
        <f>J515</f>
        <v>0</v>
      </c>
      <c r="K78" s="138"/>
      <c r="L78" s="142"/>
    </row>
    <row r="79" spans="2:12" s="10" customFormat="1" ht="19.95" customHeight="1">
      <c r="B79" s="137"/>
      <c r="C79" s="138"/>
      <c r="D79" s="139" t="s">
        <v>106</v>
      </c>
      <c r="E79" s="140"/>
      <c r="F79" s="140"/>
      <c r="G79" s="140"/>
      <c r="H79" s="140"/>
      <c r="I79" s="140"/>
      <c r="J79" s="141">
        <f>J580</f>
        <v>0</v>
      </c>
      <c r="K79" s="138"/>
      <c r="L79" s="142"/>
    </row>
    <row r="80" spans="2:12" s="9" customFormat="1" ht="24.9" customHeight="1">
      <c r="B80" s="131"/>
      <c r="C80" s="132"/>
      <c r="D80" s="133" t="s">
        <v>107</v>
      </c>
      <c r="E80" s="134"/>
      <c r="F80" s="134"/>
      <c r="G80" s="134"/>
      <c r="H80" s="134"/>
      <c r="I80" s="134"/>
      <c r="J80" s="135">
        <f>J595</f>
        <v>0</v>
      </c>
      <c r="K80" s="132"/>
      <c r="L80" s="136"/>
    </row>
    <row r="81" spans="1:31" s="10" customFormat="1" ht="19.95" customHeight="1">
      <c r="B81" s="137"/>
      <c r="C81" s="138"/>
      <c r="D81" s="139" t="s">
        <v>108</v>
      </c>
      <c r="E81" s="140"/>
      <c r="F81" s="140"/>
      <c r="G81" s="140"/>
      <c r="H81" s="140"/>
      <c r="I81" s="140"/>
      <c r="J81" s="141">
        <f>J596</f>
        <v>0</v>
      </c>
      <c r="K81" s="138"/>
      <c r="L81" s="142"/>
    </row>
    <row r="82" spans="1:31" s="10" customFormat="1" ht="19.95" customHeight="1">
      <c r="B82" s="137"/>
      <c r="C82" s="138"/>
      <c r="D82" s="139" t="s">
        <v>109</v>
      </c>
      <c r="E82" s="140"/>
      <c r="F82" s="140"/>
      <c r="G82" s="140"/>
      <c r="H82" s="140"/>
      <c r="I82" s="140"/>
      <c r="J82" s="141">
        <f>J599</f>
        <v>0</v>
      </c>
      <c r="K82" s="138"/>
      <c r="L82" s="142"/>
    </row>
    <row r="83" spans="1:31" s="2" customFormat="1" ht="21.75" customHeight="1">
      <c r="A83" s="36"/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103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pans="1:31" s="2" customFormat="1" ht="6.9" customHeight="1">
      <c r="A84" s="36"/>
      <c r="B84" s="49"/>
      <c r="C84" s="50"/>
      <c r="D84" s="50"/>
      <c r="E84" s="50"/>
      <c r="F84" s="50"/>
      <c r="G84" s="50"/>
      <c r="H84" s="50"/>
      <c r="I84" s="50"/>
      <c r="J84" s="50"/>
      <c r="K84" s="50"/>
      <c r="L84" s="103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8" spans="1:31" s="2" customFormat="1" ht="6.9" customHeight="1">
      <c r="A88" s="36"/>
      <c r="B88" s="51"/>
      <c r="C88" s="52"/>
      <c r="D88" s="52"/>
      <c r="E88" s="52"/>
      <c r="F88" s="52"/>
      <c r="G88" s="52"/>
      <c r="H88" s="52"/>
      <c r="I88" s="52"/>
      <c r="J88" s="52"/>
      <c r="K88" s="52"/>
      <c r="L88" s="103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pans="1:31" s="2" customFormat="1" ht="24.9" customHeight="1">
      <c r="A89" s="36"/>
      <c r="B89" s="37"/>
      <c r="C89" s="25" t="s">
        <v>110</v>
      </c>
      <c r="D89" s="38"/>
      <c r="E89" s="38"/>
      <c r="F89" s="38"/>
      <c r="G89" s="38"/>
      <c r="H89" s="38"/>
      <c r="I89" s="38"/>
      <c r="J89" s="38"/>
      <c r="K89" s="38"/>
      <c r="L89" s="103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pans="1:31" s="2" customFormat="1" ht="6.9" customHeight="1">
      <c r="A90" s="36"/>
      <c r="B90" s="37"/>
      <c r="C90" s="38"/>
      <c r="D90" s="38"/>
      <c r="E90" s="38"/>
      <c r="F90" s="38"/>
      <c r="G90" s="38"/>
      <c r="H90" s="38"/>
      <c r="I90" s="38"/>
      <c r="J90" s="38"/>
      <c r="K90" s="38"/>
      <c r="L90" s="103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pans="1:31" s="2" customFormat="1" ht="12" customHeight="1">
      <c r="A91" s="36"/>
      <c r="B91" s="37"/>
      <c r="C91" s="31" t="s">
        <v>16</v>
      </c>
      <c r="D91" s="38"/>
      <c r="E91" s="38"/>
      <c r="F91" s="38"/>
      <c r="G91" s="38"/>
      <c r="H91" s="38"/>
      <c r="I91" s="38"/>
      <c r="J91" s="38"/>
      <c r="K91" s="38"/>
      <c r="L91" s="103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pans="1:31" s="2" customFormat="1" ht="16.5" customHeight="1">
      <c r="A92" s="36"/>
      <c r="B92" s="37"/>
      <c r="C92" s="38"/>
      <c r="D92" s="38"/>
      <c r="E92" s="351" t="str">
        <f>E7</f>
        <v>Štefánikova 249/30, byt č. 249/117 (22/25) - Revitalizace bytové jednotky</v>
      </c>
      <c r="F92" s="366"/>
      <c r="G92" s="366"/>
      <c r="H92" s="366"/>
      <c r="I92" s="38"/>
      <c r="J92" s="38"/>
      <c r="K92" s="38"/>
      <c r="L92" s="103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pans="1:31" s="2" customFormat="1" ht="6.9" customHeight="1">
      <c r="A93" s="36"/>
      <c r="B93" s="37"/>
      <c r="C93" s="38"/>
      <c r="D93" s="38"/>
      <c r="E93" s="38"/>
      <c r="F93" s="38"/>
      <c r="G93" s="38"/>
      <c r="H93" s="38"/>
      <c r="I93" s="38"/>
      <c r="J93" s="38"/>
      <c r="K93" s="38"/>
      <c r="L93" s="103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pans="1:31" s="2" customFormat="1" ht="12" customHeight="1">
      <c r="A94" s="36"/>
      <c r="B94" s="37"/>
      <c r="C94" s="31" t="s">
        <v>20</v>
      </c>
      <c r="D94" s="38"/>
      <c r="E94" s="38"/>
      <c r="F94" s="29" t="str">
        <f>F10</f>
        <v>Praha 5</v>
      </c>
      <c r="G94" s="38"/>
      <c r="H94" s="38"/>
      <c r="I94" s="31" t="s">
        <v>22</v>
      </c>
      <c r="J94" s="61" t="str">
        <f>IF(J10="","",J10)</f>
        <v>21. 5. 2025</v>
      </c>
      <c r="K94" s="38"/>
      <c r="L94" s="103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  <row r="95" spans="1:31" s="2" customFormat="1" ht="6.9" customHeight="1">
      <c r="A95" s="36"/>
      <c r="B95" s="37"/>
      <c r="C95" s="38"/>
      <c r="D95" s="38"/>
      <c r="E95" s="38"/>
      <c r="F95" s="38"/>
      <c r="G95" s="38"/>
      <c r="H95" s="38"/>
      <c r="I95" s="38"/>
      <c r="J95" s="38"/>
      <c r="K95" s="38"/>
      <c r="L95" s="103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</row>
    <row r="96" spans="1:31" s="2" customFormat="1" ht="15.15" customHeight="1">
      <c r="A96" s="36"/>
      <c r="B96" s="37"/>
      <c r="C96" s="31" t="s">
        <v>24</v>
      </c>
      <c r="D96" s="38"/>
      <c r="E96" s="38"/>
      <c r="F96" s="29" t="str">
        <f>E13</f>
        <v>Městká část Praha 5</v>
      </c>
      <c r="G96" s="38"/>
      <c r="H96" s="38"/>
      <c r="I96" s="31" t="s">
        <v>30</v>
      </c>
      <c r="J96" s="34" t="str">
        <f>E19</f>
        <v xml:space="preserve"> </v>
      </c>
      <c r="K96" s="38"/>
      <c r="L96" s="103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</row>
    <row r="97" spans="1:65" s="2" customFormat="1" ht="25.65" customHeight="1">
      <c r="A97" s="36"/>
      <c r="B97" s="37"/>
      <c r="C97" s="31" t="s">
        <v>28</v>
      </c>
      <c r="D97" s="38"/>
      <c r="E97" s="38"/>
      <c r="F97" s="29" t="str">
        <f>IF(E16="","",E16)</f>
        <v>Vyplň údaj</v>
      </c>
      <c r="G97" s="38"/>
      <c r="H97" s="38"/>
      <c r="I97" s="31" t="s">
        <v>33</v>
      </c>
      <c r="J97" s="34" t="str">
        <f>E22</f>
        <v>Pavel Šmahel - MAPAMI s.r.o.</v>
      </c>
      <c r="K97" s="38"/>
      <c r="L97" s="103"/>
      <c r="S97" s="36"/>
      <c r="T97" s="36"/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</row>
    <row r="98" spans="1:65" s="2" customFormat="1" ht="10.35" customHeight="1">
      <c r="A98" s="36"/>
      <c r="B98" s="37"/>
      <c r="C98" s="38"/>
      <c r="D98" s="38"/>
      <c r="E98" s="38"/>
      <c r="F98" s="38"/>
      <c r="G98" s="38"/>
      <c r="H98" s="38"/>
      <c r="I98" s="38"/>
      <c r="J98" s="38"/>
      <c r="K98" s="38"/>
      <c r="L98" s="103"/>
      <c r="S98" s="36"/>
      <c r="T98" s="36"/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</row>
    <row r="99" spans="1:65" s="11" customFormat="1" ht="29.25" customHeight="1">
      <c r="A99" s="143"/>
      <c r="B99" s="144"/>
      <c r="C99" s="145" t="s">
        <v>111</v>
      </c>
      <c r="D99" s="146" t="s">
        <v>56</v>
      </c>
      <c r="E99" s="146" t="s">
        <v>52</v>
      </c>
      <c r="F99" s="146" t="s">
        <v>53</v>
      </c>
      <c r="G99" s="146" t="s">
        <v>112</v>
      </c>
      <c r="H99" s="146" t="s">
        <v>113</v>
      </c>
      <c r="I99" s="146" t="s">
        <v>114</v>
      </c>
      <c r="J99" s="146" t="s">
        <v>81</v>
      </c>
      <c r="K99" s="147" t="s">
        <v>115</v>
      </c>
      <c r="L99" s="148"/>
      <c r="M99" s="70" t="s">
        <v>18</v>
      </c>
      <c r="N99" s="71" t="s">
        <v>41</v>
      </c>
      <c r="O99" s="71" t="s">
        <v>116</v>
      </c>
      <c r="P99" s="71" t="s">
        <v>117</v>
      </c>
      <c r="Q99" s="71" t="s">
        <v>118</v>
      </c>
      <c r="R99" s="71" t="s">
        <v>119</v>
      </c>
      <c r="S99" s="71" t="s">
        <v>120</v>
      </c>
      <c r="T99" s="72" t="s">
        <v>121</v>
      </c>
      <c r="U99" s="143"/>
      <c r="V99" s="143"/>
      <c r="W99" s="143"/>
      <c r="X99" s="143"/>
      <c r="Y99" s="143"/>
      <c r="Z99" s="143"/>
      <c r="AA99" s="143"/>
      <c r="AB99" s="143"/>
      <c r="AC99" s="143"/>
      <c r="AD99" s="143"/>
      <c r="AE99" s="143"/>
    </row>
    <row r="100" spans="1:65" s="2" customFormat="1" ht="22.8" customHeight="1">
      <c r="A100" s="36"/>
      <c r="B100" s="37"/>
      <c r="C100" s="77" t="s">
        <v>122</v>
      </c>
      <c r="D100" s="38"/>
      <c r="E100" s="38"/>
      <c r="F100" s="38"/>
      <c r="G100" s="38"/>
      <c r="H100" s="38"/>
      <c r="I100" s="38"/>
      <c r="J100" s="149">
        <f>BK100</f>
        <v>0</v>
      </c>
      <c r="K100" s="38"/>
      <c r="L100" s="41"/>
      <c r="M100" s="73"/>
      <c r="N100" s="150"/>
      <c r="O100" s="74"/>
      <c r="P100" s="151">
        <f>P101+P203+P595</f>
        <v>0</v>
      </c>
      <c r="Q100" s="74"/>
      <c r="R100" s="151">
        <f>R101+R203+R595</f>
        <v>4.70664923</v>
      </c>
      <c r="S100" s="74"/>
      <c r="T100" s="152">
        <f>T101+T203+T595</f>
        <v>7.1013040000000007</v>
      </c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  <c r="AT100" s="19" t="s">
        <v>70</v>
      </c>
      <c r="AU100" s="19" t="s">
        <v>82</v>
      </c>
      <c r="BK100" s="153">
        <f>BK101+BK203+BK595</f>
        <v>0</v>
      </c>
    </row>
    <row r="101" spans="1:65" s="12" customFormat="1" ht="25.95" customHeight="1">
      <c r="B101" s="154"/>
      <c r="C101" s="155"/>
      <c r="D101" s="156" t="s">
        <v>70</v>
      </c>
      <c r="E101" s="157" t="s">
        <v>123</v>
      </c>
      <c r="F101" s="157" t="s">
        <v>124</v>
      </c>
      <c r="G101" s="155"/>
      <c r="H101" s="155"/>
      <c r="I101" s="158"/>
      <c r="J101" s="159">
        <f>BK101</f>
        <v>0</v>
      </c>
      <c r="K101" s="155"/>
      <c r="L101" s="160"/>
      <c r="M101" s="161"/>
      <c r="N101" s="162"/>
      <c r="O101" s="162"/>
      <c r="P101" s="163">
        <f>P102+P109+P141+P184+P200</f>
        <v>0</v>
      </c>
      <c r="Q101" s="162"/>
      <c r="R101" s="163">
        <f>R102+R109+R141+R184+R200</f>
        <v>3.2208193600000001</v>
      </c>
      <c r="S101" s="162"/>
      <c r="T101" s="164">
        <f>T102+T109+T141+T184+T200</f>
        <v>3.6796840000000004</v>
      </c>
      <c r="AR101" s="165" t="s">
        <v>76</v>
      </c>
      <c r="AT101" s="166" t="s">
        <v>70</v>
      </c>
      <c r="AU101" s="166" t="s">
        <v>71</v>
      </c>
      <c r="AY101" s="165" t="s">
        <v>125</v>
      </c>
      <c r="BK101" s="167">
        <f>BK102+BK109+BK141+BK184+BK200</f>
        <v>0</v>
      </c>
    </row>
    <row r="102" spans="1:65" s="12" customFormat="1" ht="22.8" customHeight="1">
      <c r="B102" s="154"/>
      <c r="C102" s="155"/>
      <c r="D102" s="156" t="s">
        <v>70</v>
      </c>
      <c r="E102" s="168" t="s">
        <v>126</v>
      </c>
      <c r="F102" s="168" t="s">
        <v>127</v>
      </c>
      <c r="G102" s="155"/>
      <c r="H102" s="155"/>
      <c r="I102" s="158"/>
      <c r="J102" s="169">
        <f>BK102</f>
        <v>0</v>
      </c>
      <c r="K102" s="155"/>
      <c r="L102" s="160"/>
      <c r="M102" s="161"/>
      <c r="N102" s="162"/>
      <c r="O102" s="162"/>
      <c r="P102" s="163">
        <f>SUM(P103:P108)</f>
        <v>0</v>
      </c>
      <c r="Q102" s="162"/>
      <c r="R102" s="163">
        <f>SUM(R103:R108)</f>
        <v>0.45552935999999999</v>
      </c>
      <c r="S102" s="162"/>
      <c r="T102" s="164">
        <f>SUM(T103:T108)</f>
        <v>0</v>
      </c>
      <c r="AR102" s="165" t="s">
        <v>76</v>
      </c>
      <c r="AT102" s="166" t="s">
        <v>70</v>
      </c>
      <c r="AU102" s="166" t="s">
        <v>76</v>
      </c>
      <c r="AY102" s="165" t="s">
        <v>125</v>
      </c>
      <c r="BK102" s="167">
        <f>SUM(BK103:BK108)</f>
        <v>0</v>
      </c>
    </row>
    <row r="103" spans="1:65" s="2" customFormat="1" ht="24.15" customHeight="1">
      <c r="A103" s="36"/>
      <c r="B103" s="37"/>
      <c r="C103" s="170" t="s">
        <v>76</v>
      </c>
      <c r="D103" s="170" t="s">
        <v>128</v>
      </c>
      <c r="E103" s="171" t="s">
        <v>129</v>
      </c>
      <c r="F103" s="172" t="s">
        <v>130</v>
      </c>
      <c r="G103" s="173" t="s">
        <v>131</v>
      </c>
      <c r="H103" s="174">
        <v>0.97499999999999998</v>
      </c>
      <c r="I103" s="175"/>
      <c r="J103" s="176">
        <f>ROUND(I103*H103,2)</f>
        <v>0</v>
      </c>
      <c r="K103" s="172" t="s">
        <v>132</v>
      </c>
      <c r="L103" s="41"/>
      <c r="M103" s="177" t="s">
        <v>18</v>
      </c>
      <c r="N103" s="178" t="s">
        <v>43</v>
      </c>
      <c r="O103" s="66"/>
      <c r="P103" s="179">
        <f>O103*H103</f>
        <v>0</v>
      </c>
      <c r="Q103" s="179">
        <v>0.26279999999999998</v>
      </c>
      <c r="R103" s="179">
        <f>Q103*H103</f>
        <v>0.25622999999999996</v>
      </c>
      <c r="S103" s="179">
        <v>0</v>
      </c>
      <c r="T103" s="180">
        <f>S103*H103</f>
        <v>0</v>
      </c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  <c r="AR103" s="181" t="s">
        <v>133</v>
      </c>
      <c r="AT103" s="181" t="s">
        <v>128</v>
      </c>
      <c r="AU103" s="181" t="s">
        <v>134</v>
      </c>
      <c r="AY103" s="19" t="s">
        <v>125</v>
      </c>
      <c r="BE103" s="182">
        <f>IF(N103="základní",J103,0)</f>
        <v>0</v>
      </c>
      <c r="BF103" s="182">
        <f>IF(N103="snížená",J103,0)</f>
        <v>0</v>
      </c>
      <c r="BG103" s="182">
        <f>IF(N103="zákl. přenesená",J103,0)</f>
        <v>0</v>
      </c>
      <c r="BH103" s="182">
        <f>IF(N103="sníž. přenesená",J103,0)</f>
        <v>0</v>
      </c>
      <c r="BI103" s="182">
        <f>IF(N103="nulová",J103,0)</f>
        <v>0</v>
      </c>
      <c r="BJ103" s="19" t="s">
        <v>134</v>
      </c>
      <c r="BK103" s="182">
        <f>ROUND(I103*H103,2)</f>
        <v>0</v>
      </c>
      <c r="BL103" s="19" t="s">
        <v>133</v>
      </c>
      <c r="BM103" s="181" t="s">
        <v>135</v>
      </c>
    </row>
    <row r="104" spans="1:65" s="2" customFormat="1">
      <c r="A104" s="36"/>
      <c r="B104" s="37"/>
      <c r="C104" s="38"/>
      <c r="D104" s="183" t="s">
        <v>136</v>
      </c>
      <c r="E104" s="38"/>
      <c r="F104" s="184" t="s">
        <v>137</v>
      </c>
      <c r="G104" s="38"/>
      <c r="H104" s="38"/>
      <c r="I104" s="185"/>
      <c r="J104" s="38"/>
      <c r="K104" s="38"/>
      <c r="L104" s="41"/>
      <c r="M104" s="186"/>
      <c r="N104" s="187"/>
      <c r="O104" s="66"/>
      <c r="P104" s="66"/>
      <c r="Q104" s="66"/>
      <c r="R104" s="66"/>
      <c r="S104" s="66"/>
      <c r="T104" s="67"/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  <c r="AT104" s="19" t="s">
        <v>136</v>
      </c>
      <c r="AU104" s="19" t="s">
        <v>134</v>
      </c>
    </row>
    <row r="105" spans="1:65" s="13" customFormat="1">
      <c r="B105" s="188"/>
      <c r="C105" s="189"/>
      <c r="D105" s="190" t="s">
        <v>138</v>
      </c>
      <c r="E105" s="191" t="s">
        <v>18</v>
      </c>
      <c r="F105" s="192" t="s">
        <v>139</v>
      </c>
      <c r="G105" s="189"/>
      <c r="H105" s="193">
        <v>0.97499999999999998</v>
      </c>
      <c r="I105" s="194"/>
      <c r="J105" s="189"/>
      <c r="K105" s="189"/>
      <c r="L105" s="195"/>
      <c r="M105" s="196"/>
      <c r="N105" s="197"/>
      <c r="O105" s="197"/>
      <c r="P105" s="197"/>
      <c r="Q105" s="197"/>
      <c r="R105" s="197"/>
      <c r="S105" s="197"/>
      <c r="T105" s="198"/>
      <c r="AT105" s="199" t="s">
        <v>138</v>
      </c>
      <c r="AU105" s="199" t="s">
        <v>134</v>
      </c>
      <c r="AV105" s="13" t="s">
        <v>134</v>
      </c>
      <c r="AW105" s="13" t="s">
        <v>32</v>
      </c>
      <c r="AX105" s="13" t="s">
        <v>76</v>
      </c>
      <c r="AY105" s="199" t="s">
        <v>125</v>
      </c>
    </row>
    <row r="106" spans="1:65" s="2" customFormat="1" ht="24.15" customHeight="1">
      <c r="A106" s="36"/>
      <c r="B106" s="37"/>
      <c r="C106" s="170" t="s">
        <v>134</v>
      </c>
      <c r="D106" s="170" t="s">
        <v>128</v>
      </c>
      <c r="E106" s="171" t="s">
        <v>140</v>
      </c>
      <c r="F106" s="172" t="s">
        <v>141</v>
      </c>
      <c r="G106" s="173" t="s">
        <v>131</v>
      </c>
      <c r="H106" s="174">
        <v>3.198</v>
      </c>
      <c r="I106" s="175"/>
      <c r="J106" s="176">
        <f>ROUND(I106*H106,2)</f>
        <v>0</v>
      </c>
      <c r="K106" s="172" t="s">
        <v>132</v>
      </c>
      <c r="L106" s="41"/>
      <c r="M106" s="177" t="s">
        <v>18</v>
      </c>
      <c r="N106" s="178" t="s">
        <v>43</v>
      </c>
      <c r="O106" s="66"/>
      <c r="P106" s="179">
        <f>O106*H106</f>
        <v>0</v>
      </c>
      <c r="Q106" s="179">
        <v>6.232E-2</v>
      </c>
      <c r="R106" s="179">
        <f>Q106*H106</f>
        <v>0.19929936000000001</v>
      </c>
      <c r="S106" s="179">
        <v>0</v>
      </c>
      <c r="T106" s="180">
        <f>S106*H106</f>
        <v>0</v>
      </c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  <c r="AR106" s="181" t="s">
        <v>133</v>
      </c>
      <c r="AT106" s="181" t="s">
        <v>128</v>
      </c>
      <c r="AU106" s="181" t="s">
        <v>134</v>
      </c>
      <c r="AY106" s="19" t="s">
        <v>125</v>
      </c>
      <c r="BE106" s="182">
        <f>IF(N106="základní",J106,0)</f>
        <v>0</v>
      </c>
      <c r="BF106" s="182">
        <f>IF(N106="snížená",J106,0)</f>
        <v>0</v>
      </c>
      <c r="BG106" s="182">
        <f>IF(N106="zákl. přenesená",J106,0)</f>
        <v>0</v>
      </c>
      <c r="BH106" s="182">
        <f>IF(N106="sníž. přenesená",J106,0)</f>
        <v>0</v>
      </c>
      <c r="BI106" s="182">
        <f>IF(N106="nulová",J106,0)</f>
        <v>0</v>
      </c>
      <c r="BJ106" s="19" t="s">
        <v>134</v>
      </c>
      <c r="BK106" s="182">
        <f>ROUND(I106*H106,2)</f>
        <v>0</v>
      </c>
      <c r="BL106" s="19" t="s">
        <v>133</v>
      </c>
      <c r="BM106" s="181" t="s">
        <v>142</v>
      </c>
    </row>
    <row r="107" spans="1:65" s="2" customFormat="1">
      <c r="A107" s="36"/>
      <c r="B107" s="37"/>
      <c r="C107" s="38"/>
      <c r="D107" s="183" t="s">
        <v>136</v>
      </c>
      <c r="E107" s="38"/>
      <c r="F107" s="184" t="s">
        <v>143</v>
      </c>
      <c r="G107" s="38"/>
      <c r="H107" s="38"/>
      <c r="I107" s="185"/>
      <c r="J107" s="38"/>
      <c r="K107" s="38"/>
      <c r="L107" s="41"/>
      <c r="M107" s="186"/>
      <c r="N107" s="187"/>
      <c r="O107" s="66"/>
      <c r="P107" s="66"/>
      <c r="Q107" s="66"/>
      <c r="R107" s="66"/>
      <c r="S107" s="66"/>
      <c r="T107" s="67"/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  <c r="AT107" s="19" t="s">
        <v>136</v>
      </c>
      <c r="AU107" s="19" t="s">
        <v>134</v>
      </c>
    </row>
    <row r="108" spans="1:65" s="13" customFormat="1">
      <c r="B108" s="188"/>
      <c r="C108" s="189"/>
      <c r="D108" s="190" t="s">
        <v>138</v>
      </c>
      <c r="E108" s="191" t="s">
        <v>18</v>
      </c>
      <c r="F108" s="192" t="s">
        <v>144</v>
      </c>
      <c r="G108" s="189"/>
      <c r="H108" s="193">
        <v>3.198</v>
      </c>
      <c r="I108" s="194"/>
      <c r="J108" s="189"/>
      <c r="K108" s="189"/>
      <c r="L108" s="195"/>
      <c r="M108" s="196"/>
      <c r="N108" s="197"/>
      <c r="O108" s="197"/>
      <c r="P108" s="197"/>
      <c r="Q108" s="197"/>
      <c r="R108" s="197"/>
      <c r="S108" s="197"/>
      <c r="T108" s="198"/>
      <c r="AT108" s="199" t="s">
        <v>138</v>
      </c>
      <c r="AU108" s="199" t="s">
        <v>134</v>
      </c>
      <c r="AV108" s="13" t="s">
        <v>134</v>
      </c>
      <c r="AW108" s="13" t="s">
        <v>32</v>
      </c>
      <c r="AX108" s="13" t="s">
        <v>76</v>
      </c>
      <c r="AY108" s="199" t="s">
        <v>125</v>
      </c>
    </row>
    <row r="109" spans="1:65" s="12" customFormat="1" ht="22.8" customHeight="1">
      <c r="B109" s="154"/>
      <c r="C109" s="155"/>
      <c r="D109" s="156" t="s">
        <v>70</v>
      </c>
      <c r="E109" s="168" t="s">
        <v>145</v>
      </c>
      <c r="F109" s="168" t="s">
        <v>146</v>
      </c>
      <c r="G109" s="155"/>
      <c r="H109" s="155"/>
      <c r="I109" s="158"/>
      <c r="J109" s="169">
        <f>BK109</f>
        <v>0</v>
      </c>
      <c r="K109" s="155"/>
      <c r="L109" s="160"/>
      <c r="M109" s="161"/>
      <c r="N109" s="162"/>
      <c r="O109" s="162"/>
      <c r="P109" s="163">
        <f>SUM(P110:P140)</f>
        <v>0</v>
      </c>
      <c r="Q109" s="162"/>
      <c r="R109" s="163">
        <f>SUM(R110:R140)</f>
        <v>2.7614400000000003</v>
      </c>
      <c r="S109" s="162"/>
      <c r="T109" s="164">
        <f>SUM(T110:T140)</f>
        <v>6.0000000000000006E-4</v>
      </c>
      <c r="AR109" s="165" t="s">
        <v>76</v>
      </c>
      <c r="AT109" s="166" t="s">
        <v>70</v>
      </c>
      <c r="AU109" s="166" t="s">
        <v>76</v>
      </c>
      <c r="AY109" s="165" t="s">
        <v>125</v>
      </c>
      <c r="BK109" s="167">
        <f>SUM(BK110:BK140)</f>
        <v>0</v>
      </c>
    </row>
    <row r="110" spans="1:65" s="2" customFormat="1" ht="16.5" customHeight="1">
      <c r="A110" s="36"/>
      <c r="B110" s="37"/>
      <c r="C110" s="170" t="s">
        <v>126</v>
      </c>
      <c r="D110" s="170" t="s">
        <v>128</v>
      </c>
      <c r="E110" s="171" t="s">
        <v>147</v>
      </c>
      <c r="F110" s="172" t="s">
        <v>148</v>
      </c>
      <c r="G110" s="173" t="s">
        <v>131</v>
      </c>
      <c r="H110" s="174">
        <v>52</v>
      </c>
      <c r="I110" s="175"/>
      <c r="J110" s="176">
        <f>ROUND(I110*H110,2)</f>
        <v>0</v>
      </c>
      <c r="K110" s="172" t="s">
        <v>132</v>
      </c>
      <c r="L110" s="41"/>
      <c r="M110" s="177" t="s">
        <v>18</v>
      </c>
      <c r="N110" s="178" t="s">
        <v>43</v>
      </c>
      <c r="O110" s="66"/>
      <c r="P110" s="179">
        <f>O110*H110</f>
        <v>0</v>
      </c>
      <c r="Q110" s="179">
        <v>2.5999999999999998E-4</v>
      </c>
      <c r="R110" s="179">
        <f>Q110*H110</f>
        <v>1.3519999999999999E-2</v>
      </c>
      <c r="S110" s="179">
        <v>0</v>
      </c>
      <c r="T110" s="180">
        <f>S110*H110</f>
        <v>0</v>
      </c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  <c r="AR110" s="181" t="s">
        <v>133</v>
      </c>
      <c r="AT110" s="181" t="s">
        <v>128</v>
      </c>
      <c r="AU110" s="181" t="s">
        <v>134</v>
      </c>
      <c r="AY110" s="19" t="s">
        <v>125</v>
      </c>
      <c r="BE110" s="182">
        <f>IF(N110="základní",J110,0)</f>
        <v>0</v>
      </c>
      <c r="BF110" s="182">
        <f>IF(N110="snížená",J110,0)</f>
        <v>0</v>
      </c>
      <c r="BG110" s="182">
        <f>IF(N110="zákl. přenesená",J110,0)</f>
        <v>0</v>
      </c>
      <c r="BH110" s="182">
        <f>IF(N110="sníž. přenesená",J110,0)</f>
        <v>0</v>
      </c>
      <c r="BI110" s="182">
        <f>IF(N110="nulová",J110,0)</f>
        <v>0</v>
      </c>
      <c r="BJ110" s="19" t="s">
        <v>134</v>
      </c>
      <c r="BK110" s="182">
        <f>ROUND(I110*H110,2)</f>
        <v>0</v>
      </c>
      <c r="BL110" s="19" t="s">
        <v>133</v>
      </c>
      <c r="BM110" s="181" t="s">
        <v>149</v>
      </c>
    </row>
    <row r="111" spans="1:65" s="2" customFormat="1">
      <c r="A111" s="36"/>
      <c r="B111" s="37"/>
      <c r="C111" s="38"/>
      <c r="D111" s="183" t="s">
        <v>136</v>
      </c>
      <c r="E111" s="38"/>
      <c r="F111" s="184" t="s">
        <v>150</v>
      </c>
      <c r="G111" s="38"/>
      <c r="H111" s="38"/>
      <c r="I111" s="185"/>
      <c r="J111" s="38"/>
      <c r="K111" s="38"/>
      <c r="L111" s="41"/>
      <c r="M111" s="186"/>
      <c r="N111" s="187"/>
      <c r="O111" s="66"/>
      <c r="P111" s="66"/>
      <c r="Q111" s="66"/>
      <c r="R111" s="66"/>
      <c r="S111" s="66"/>
      <c r="T111" s="67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  <c r="AT111" s="19" t="s">
        <v>136</v>
      </c>
      <c r="AU111" s="19" t="s">
        <v>134</v>
      </c>
    </row>
    <row r="112" spans="1:65" s="13" customFormat="1">
      <c r="B112" s="188"/>
      <c r="C112" s="189"/>
      <c r="D112" s="190" t="s">
        <v>138</v>
      </c>
      <c r="E112" s="191" t="s">
        <v>18</v>
      </c>
      <c r="F112" s="192" t="s">
        <v>151</v>
      </c>
      <c r="G112" s="189"/>
      <c r="H112" s="193">
        <v>52</v>
      </c>
      <c r="I112" s="194"/>
      <c r="J112" s="189"/>
      <c r="K112" s="189"/>
      <c r="L112" s="195"/>
      <c r="M112" s="196"/>
      <c r="N112" s="197"/>
      <c r="O112" s="197"/>
      <c r="P112" s="197"/>
      <c r="Q112" s="197"/>
      <c r="R112" s="197"/>
      <c r="S112" s="197"/>
      <c r="T112" s="198"/>
      <c r="AT112" s="199" t="s">
        <v>138</v>
      </c>
      <c r="AU112" s="199" t="s">
        <v>134</v>
      </c>
      <c r="AV112" s="13" t="s">
        <v>134</v>
      </c>
      <c r="AW112" s="13" t="s">
        <v>32</v>
      </c>
      <c r="AX112" s="13" t="s">
        <v>76</v>
      </c>
      <c r="AY112" s="199" t="s">
        <v>125</v>
      </c>
    </row>
    <row r="113" spans="1:65" s="2" customFormat="1" ht="16.5" customHeight="1">
      <c r="A113" s="36"/>
      <c r="B113" s="37"/>
      <c r="C113" s="170" t="s">
        <v>133</v>
      </c>
      <c r="D113" s="170" t="s">
        <v>128</v>
      </c>
      <c r="E113" s="171" t="s">
        <v>152</v>
      </c>
      <c r="F113" s="172" t="s">
        <v>153</v>
      </c>
      <c r="G113" s="173" t="s">
        <v>131</v>
      </c>
      <c r="H113" s="174">
        <v>25</v>
      </c>
      <c r="I113" s="175"/>
      <c r="J113" s="176">
        <f>ROUND(I113*H113,2)</f>
        <v>0</v>
      </c>
      <c r="K113" s="172" t="s">
        <v>132</v>
      </c>
      <c r="L113" s="41"/>
      <c r="M113" s="177" t="s">
        <v>18</v>
      </c>
      <c r="N113" s="178" t="s">
        <v>43</v>
      </c>
      <c r="O113" s="66"/>
      <c r="P113" s="179">
        <f>O113*H113</f>
        <v>0</v>
      </c>
      <c r="Q113" s="179">
        <v>2.5000000000000001E-3</v>
      </c>
      <c r="R113" s="179">
        <f>Q113*H113</f>
        <v>6.25E-2</v>
      </c>
      <c r="S113" s="179">
        <v>0</v>
      </c>
      <c r="T113" s="180">
        <f>S113*H113</f>
        <v>0</v>
      </c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  <c r="AR113" s="181" t="s">
        <v>133</v>
      </c>
      <c r="AT113" s="181" t="s">
        <v>128</v>
      </c>
      <c r="AU113" s="181" t="s">
        <v>134</v>
      </c>
      <c r="AY113" s="19" t="s">
        <v>125</v>
      </c>
      <c r="BE113" s="182">
        <f>IF(N113="základní",J113,0)</f>
        <v>0</v>
      </c>
      <c r="BF113" s="182">
        <f>IF(N113="snížená",J113,0)</f>
        <v>0</v>
      </c>
      <c r="BG113" s="182">
        <f>IF(N113="zákl. přenesená",J113,0)</f>
        <v>0</v>
      </c>
      <c r="BH113" s="182">
        <f>IF(N113="sníž. přenesená",J113,0)</f>
        <v>0</v>
      </c>
      <c r="BI113" s="182">
        <f>IF(N113="nulová",J113,0)</f>
        <v>0</v>
      </c>
      <c r="BJ113" s="19" t="s">
        <v>134</v>
      </c>
      <c r="BK113" s="182">
        <f>ROUND(I113*H113,2)</f>
        <v>0</v>
      </c>
      <c r="BL113" s="19" t="s">
        <v>133</v>
      </c>
      <c r="BM113" s="181" t="s">
        <v>154</v>
      </c>
    </row>
    <row r="114" spans="1:65" s="2" customFormat="1">
      <c r="A114" s="36"/>
      <c r="B114" s="37"/>
      <c r="C114" s="38"/>
      <c r="D114" s="183" t="s">
        <v>136</v>
      </c>
      <c r="E114" s="38"/>
      <c r="F114" s="184" t="s">
        <v>155</v>
      </c>
      <c r="G114" s="38"/>
      <c r="H114" s="38"/>
      <c r="I114" s="185"/>
      <c r="J114" s="38"/>
      <c r="K114" s="38"/>
      <c r="L114" s="41"/>
      <c r="M114" s="186"/>
      <c r="N114" s="187"/>
      <c r="O114" s="66"/>
      <c r="P114" s="66"/>
      <c r="Q114" s="66"/>
      <c r="R114" s="66"/>
      <c r="S114" s="66"/>
      <c r="T114" s="67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  <c r="AT114" s="19" t="s">
        <v>136</v>
      </c>
      <c r="AU114" s="19" t="s">
        <v>134</v>
      </c>
    </row>
    <row r="115" spans="1:65" s="2" customFormat="1" ht="24.15" customHeight="1">
      <c r="A115" s="36"/>
      <c r="B115" s="37"/>
      <c r="C115" s="170" t="s">
        <v>156</v>
      </c>
      <c r="D115" s="170" t="s">
        <v>128</v>
      </c>
      <c r="E115" s="171" t="s">
        <v>157</v>
      </c>
      <c r="F115" s="172" t="s">
        <v>158</v>
      </c>
      <c r="G115" s="173" t="s">
        <v>131</v>
      </c>
      <c r="H115" s="174">
        <v>52</v>
      </c>
      <c r="I115" s="175"/>
      <c r="J115" s="176">
        <f>ROUND(I115*H115,2)</f>
        <v>0</v>
      </c>
      <c r="K115" s="172" t="s">
        <v>132</v>
      </c>
      <c r="L115" s="41"/>
      <c r="M115" s="177" t="s">
        <v>18</v>
      </c>
      <c r="N115" s="178" t="s">
        <v>43</v>
      </c>
      <c r="O115" s="66"/>
      <c r="P115" s="179">
        <f>O115*H115</f>
        <v>0</v>
      </c>
      <c r="Q115" s="179">
        <v>4.3800000000000002E-3</v>
      </c>
      <c r="R115" s="179">
        <f>Q115*H115</f>
        <v>0.22776000000000002</v>
      </c>
      <c r="S115" s="179">
        <v>0</v>
      </c>
      <c r="T115" s="180">
        <f>S115*H115</f>
        <v>0</v>
      </c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  <c r="AR115" s="181" t="s">
        <v>133</v>
      </c>
      <c r="AT115" s="181" t="s">
        <v>128</v>
      </c>
      <c r="AU115" s="181" t="s">
        <v>134</v>
      </c>
      <c r="AY115" s="19" t="s">
        <v>125</v>
      </c>
      <c r="BE115" s="182">
        <f>IF(N115="základní",J115,0)</f>
        <v>0</v>
      </c>
      <c r="BF115" s="182">
        <f>IF(N115="snížená",J115,0)</f>
        <v>0</v>
      </c>
      <c r="BG115" s="182">
        <f>IF(N115="zákl. přenesená",J115,0)</f>
        <v>0</v>
      </c>
      <c r="BH115" s="182">
        <f>IF(N115="sníž. přenesená",J115,0)</f>
        <v>0</v>
      </c>
      <c r="BI115" s="182">
        <f>IF(N115="nulová",J115,0)</f>
        <v>0</v>
      </c>
      <c r="BJ115" s="19" t="s">
        <v>134</v>
      </c>
      <c r="BK115" s="182">
        <f>ROUND(I115*H115,2)</f>
        <v>0</v>
      </c>
      <c r="BL115" s="19" t="s">
        <v>133</v>
      </c>
      <c r="BM115" s="181" t="s">
        <v>159</v>
      </c>
    </row>
    <row r="116" spans="1:65" s="2" customFormat="1">
      <c r="A116" s="36"/>
      <c r="B116" s="37"/>
      <c r="C116" s="38"/>
      <c r="D116" s="183" t="s">
        <v>136</v>
      </c>
      <c r="E116" s="38"/>
      <c r="F116" s="184" t="s">
        <v>160</v>
      </c>
      <c r="G116" s="38"/>
      <c r="H116" s="38"/>
      <c r="I116" s="185"/>
      <c r="J116" s="38"/>
      <c r="K116" s="38"/>
      <c r="L116" s="41"/>
      <c r="M116" s="186"/>
      <c r="N116" s="187"/>
      <c r="O116" s="66"/>
      <c r="P116" s="66"/>
      <c r="Q116" s="66"/>
      <c r="R116" s="66"/>
      <c r="S116" s="66"/>
      <c r="T116" s="67"/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  <c r="AT116" s="19" t="s">
        <v>136</v>
      </c>
      <c r="AU116" s="19" t="s">
        <v>134</v>
      </c>
    </row>
    <row r="117" spans="1:65" s="2" customFormat="1" ht="16.5" customHeight="1">
      <c r="A117" s="36"/>
      <c r="B117" s="37"/>
      <c r="C117" s="170" t="s">
        <v>145</v>
      </c>
      <c r="D117" s="170" t="s">
        <v>128</v>
      </c>
      <c r="E117" s="171" t="s">
        <v>161</v>
      </c>
      <c r="F117" s="172" t="s">
        <v>162</v>
      </c>
      <c r="G117" s="173" t="s">
        <v>131</v>
      </c>
      <c r="H117" s="174">
        <v>52</v>
      </c>
      <c r="I117" s="175"/>
      <c r="J117" s="176">
        <f>ROUND(I117*H117,2)</f>
        <v>0</v>
      </c>
      <c r="K117" s="172" t="s">
        <v>132</v>
      </c>
      <c r="L117" s="41"/>
      <c r="M117" s="177" t="s">
        <v>18</v>
      </c>
      <c r="N117" s="178" t="s">
        <v>43</v>
      </c>
      <c r="O117" s="66"/>
      <c r="P117" s="179">
        <f>O117*H117</f>
        <v>0</v>
      </c>
      <c r="Q117" s="179">
        <v>3.0000000000000001E-3</v>
      </c>
      <c r="R117" s="179">
        <f>Q117*H117</f>
        <v>0.156</v>
      </c>
      <c r="S117" s="179">
        <v>0</v>
      </c>
      <c r="T117" s="180">
        <f>S117*H117</f>
        <v>0</v>
      </c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  <c r="AR117" s="181" t="s">
        <v>133</v>
      </c>
      <c r="AT117" s="181" t="s">
        <v>128</v>
      </c>
      <c r="AU117" s="181" t="s">
        <v>134</v>
      </c>
      <c r="AY117" s="19" t="s">
        <v>125</v>
      </c>
      <c r="BE117" s="182">
        <f>IF(N117="základní",J117,0)</f>
        <v>0</v>
      </c>
      <c r="BF117" s="182">
        <f>IF(N117="snížená",J117,0)</f>
        <v>0</v>
      </c>
      <c r="BG117" s="182">
        <f>IF(N117="zákl. přenesená",J117,0)</f>
        <v>0</v>
      </c>
      <c r="BH117" s="182">
        <f>IF(N117="sníž. přenesená",J117,0)</f>
        <v>0</v>
      </c>
      <c r="BI117" s="182">
        <f>IF(N117="nulová",J117,0)</f>
        <v>0</v>
      </c>
      <c r="BJ117" s="19" t="s">
        <v>134</v>
      </c>
      <c r="BK117" s="182">
        <f>ROUND(I117*H117,2)</f>
        <v>0</v>
      </c>
      <c r="BL117" s="19" t="s">
        <v>133</v>
      </c>
      <c r="BM117" s="181" t="s">
        <v>163</v>
      </c>
    </row>
    <row r="118" spans="1:65" s="2" customFormat="1">
      <c r="A118" s="36"/>
      <c r="B118" s="37"/>
      <c r="C118" s="38"/>
      <c r="D118" s="183" t="s">
        <v>136</v>
      </c>
      <c r="E118" s="38"/>
      <c r="F118" s="184" t="s">
        <v>164</v>
      </c>
      <c r="G118" s="38"/>
      <c r="H118" s="38"/>
      <c r="I118" s="185"/>
      <c r="J118" s="38"/>
      <c r="K118" s="38"/>
      <c r="L118" s="41"/>
      <c r="M118" s="186"/>
      <c r="N118" s="187"/>
      <c r="O118" s="66"/>
      <c r="P118" s="66"/>
      <c r="Q118" s="66"/>
      <c r="R118" s="66"/>
      <c r="S118" s="66"/>
      <c r="T118" s="67"/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  <c r="AT118" s="19" t="s">
        <v>136</v>
      </c>
      <c r="AU118" s="19" t="s">
        <v>134</v>
      </c>
    </row>
    <row r="119" spans="1:65" s="2" customFormat="1" ht="16.5" customHeight="1">
      <c r="A119" s="36"/>
      <c r="B119" s="37"/>
      <c r="C119" s="170" t="s">
        <v>165</v>
      </c>
      <c r="D119" s="170" t="s">
        <v>128</v>
      </c>
      <c r="E119" s="171" t="s">
        <v>166</v>
      </c>
      <c r="F119" s="172" t="s">
        <v>167</v>
      </c>
      <c r="G119" s="173" t="s">
        <v>131</v>
      </c>
      <c r="H119" s="174">
        <v>140</v>
      </c>
      <c r="I119" s="175"/>
      <c r="J119" s="176">
        <f>ROUND(I119*H119,2)</f>
        <v>0</v>
      </c>
      <c r="K119" s="172" t="s">
        <v>132</v>
      </c>
      <c r="L119" s="41"/>
      <c r="M119" s="177" t="s">
        <v>18</v>
      </c>
      <c r="N119" s="178" t="s">
        <v>43</v>
      </c>
      <c r="O119" s="66"/>
      <c r="P119" s="179">
        <f>O119*H119</f>
        <v>0</v>
      </c>
      <c r="Q119" s="179">
        <v>2.5999999999999998E-4</v>
      </c>
      <c r="R119" s="179">
        <f>Q119*H119</f>
        <v>3.6399999999999995E-2</v>
      </c>
      <c r="S119" s="179">
        <v>0</v>
      </c>
      <c r="T119" s="180">
        <f>S119*H119</f>
        <v>0</v>
      </c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  <c r="AR119" s="181" t="s">
        <v>133</v>
      </c>
      <c r="AT119" s="181" t="s">
        <v>128</v>
      </c>
      <c r="AU119" s="181" t="s">
        <v>134</v>
      </c>
      <c r="AY119" s="19" t="s">
        <v>125</v>
      </c>
      <c r="BE119" s="182">
        <f>IF(N119="základní",J119,0)</f>
        <v>0</v>
      </c>
      <c r="BF119" s="182">
        <f>IF(N119="snížená",J119,0)</f>
        <v>0</v>
      </c>
      <c r="BG119" s="182">
        <f>IF(N119="zákl. přenesená",J119,0)</f>
        <v>0</v>
      </c>
      <c r="BH119" s="182">
        <f>IF(N119="sníž. přenesená",J119,0)</f>
        <v>0</v>
      </c>
      <c r="BI119" s="182">
        <f>IF(N119="nulová",J119,0)</f>
        <v>0</v>
      </c>
      <c r="BJ119" s="19" t="s">
        <v>134</v>
      </c>
      <c r="BK119" s="182">
        <f>ROUND(I119*H119,2)</f>
        <v>0</v>
      </c>
      <c r="BL119" s="19" t="s">
        <v>133</v>
      </c>
      <c r="BM119" s="181" t="s">
        <v>168</v>
      </c>
    </row>
    <row r="120" spans="1:65" s="2" customFormat="1">
      <c r="A120" s="36"/>
      <c r="B120" s="37"/>
      <c r="C120" s="38"/>
      <c r="D120" s="183" t="s">
        <v>136</v>
      </c>
      <c r="E120" s="38"/>
      <c r="F120" s="184" t="s">
        <v>169</v>
      </c>
      <c r="G120" s="38"/>
      <c r="H120" s="38"/>
      <c r="I120" s="185"/>
      <c r="J120" s="38"/>
      <c r="K120" s="38"/>
      <c r="L120" s="41"/>
      <c r="M120" s="186"/>
      <c r="N120" s="187"/>
      <c r="O120" s="66"/>
      <c r="P120" s="66"/>
      <c r="Q120" s="66"/>
      <c r="R120" s="66"/>
      <c r="S120" s="66"/>
      <c r="T120" s="67"/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  <c r="AT120" s="19" t="s">
        <v>136</v>
      </c>
      <c r="AU120" s="19" t="s">
        <v>134</v>
      </c>
    </row>
    <row r="121" spans="1:65" s="13" customFormat="1">
      <c r="B121" s="188"/>
      <c r="C121" s="189"/>
      <c r="D121" s="190" t="s">
        <v>138</v>
      </c>
      <c r="E121" s="191" t="s">
        <v>18</v>
      </c>
      <c r="F121" s="192" t="s">
        <v>170</v>
      </c>
      <c r="G121" s="189"/>
      <c r="H121" s="193">
        <v>140</v>
      </c>
      <c r="I121" s="194"/>
      <c r="J121" s="189"/>
      <c r="K121" s="189"/>
      <c r="L121" s="195"/>
      <c r="M121" s="196"/>
      <c r="N121" s="197"/>
      <c r="O121" s="197"/>
      <c r="P121" s="197"/>
      <c r="Q121" s="197"/>
      <c r="R121" s="197"/>
      <c r="S121" s="197"/>
      <c r="T121" s="198"/>
      <c r="AT121" s="199" t="s">
        <v>138</v>
      </c>
      <c r="AU121" s="199" t="s">
        <v>134</v>
      </c>
      <c r="AV121" s="13" t="s">
        <v>134</v>
      </c>
      <c r="AW121" s="13" t="s">
        <v>32</v>
      </c>
      <c r="AX121" s="13" t="s">
        <v>76</v>
      </c>
      <c r="AY121" s="199" t="s">
        <v>125</v>
      </c>
    </row>
    <row r="122" spans="1:65" s="2" customFormat="1" ht="16.5" customHeight="1">
      <c r="A122" s="36"/>
      <c r="B122" s="37"/>
      <c r="C122" s="170" t="s">
        <v>171</v>
      </c>
      <c r="D122" s="170" t="s">
        <v>128</v>
      </c>
      <c r="E122" s="171" t="s">
        <v>172</v>
      </c>
      <c r="F122" s="172" t="s">
        <v>173</v>
      </c>
      <c r="G122" s="173" t="s">
        <v>131</v>
      </c>
      <c r="H122" s="174">
        <v>45</v>
      </c>
      <c r="I122" s="175"/>
      <c r="J122" s="176">
        <f>ROUND(I122*H122,2)</f>
        <v>0</v>
      </c>
      <c r="K122" s="172" t="s">
        <v>132</v>
      </c>
      <c r="L122" s="41"/>
      <c r="M122" s="177" t="s">
        <v>18</v>
      </c>
      <c r="N122" s="178" t="s">
        <v>43</v>
      </c>
      <c r="O122" s="66"/>
      <c r="P122" s="179">
        <f>O122*H122</f>
        <v>0</v>
      </c>
      <c r="Q122" s="179">
        <v>2.5000000000000001E-3</v>
      </c>
      <c r="R122" s="179">
        <f>Q122*H122</f>
        <v>0.1125</v>
      </c>
      <c r="S122" s="179">
        <v>0</v>
      </c>
      <c r="T122" s="180">
        <f>S122*H122</f>
        <v>0</v>
      </c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  <c r="AR122" s="181" t="s">
        <v>133</v>
      </c>
      <c r="AT122" s="181" t="s">
        <v>128</v>
      </c>
      <c r="AU122" s="181" t="s">
        <v>134</v>
      </c>
      <c r="AY122" s="19" t="s">
        <v>125</v>
      </c>
      <c r="BE122" s="182">
        <f>IF(N122="základní",J122,0)</f>
        <v>0</v>
      </c>
      <c r="BF122" s="182">
        <f>IF(N122="snížená",J122,0)</f>
        <v>0</v>
      </c>
      <c r="BG122" s="182">
        <f>IF(N122="zákl. přenesená",J122,0)</f>
        <v>0</v>
      </c>
      <c r="BH122" s="182">
        <f>IF(N122="sníž. přenesená",J122,0)</f>
        <v>0</v>
      </c>
      <c r="BI122" s="182">
        <f>IF(N122="nulová",J122,0)</f>
        <v>0</v>
      </c>
      <c r="BJ122" s="19" t="s">
        <v>134</v>
      </c>
      <c r="BK122" s="182">
        <f>ROUND(I122*H122,2)</f>
        <v>0</v>
      </c>
      <c r="BL122" s="19" t="s">
        <v>133</v>
      </c>
      <c r="BM122" s="181" t="s">
        <v>174</v>
      </c>
    </row>
    <row r="123" spans="1:65" s="2" customFormat="1">
      <c r="A123" s="36"/>
      <c r="B123" s="37"/>
      <c r="C123" s="38"/>
      <c r="D123" s="183" t="s">
        <v>136</v>
      </c>
      <c r="E123" s="38"/>
      <c r="F123" s="184" t="s">
        <v>175</v>
      </c>
      <c r="G123" s="38"/>
      <c r="H123" s="38"/>
      <c r="I123" s="185"/>
      <c r="J123" s="38"/>
      <c r="K123" s="38"/>
      <c r="L123" s="41"/>
      <c r="M123" s="186"/>
      <c r="N123" s="187"/>
      <c r="O123" s="66"/>
      <c r="P123" s="66"/>
      <c r="Q123" s="66"/>
      <c r="R123" s="66"/>
      <c r="S123" s="66"/>
      <c r="T123" s="67"/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  <c r="AT123" s="19" t="s">
        <v>136</v>
      </c>
      <c r="AU123" s="19" t="s">
        <v>134</v>
      </c>
    </row>
    <row r="124" spans="1:65" s="2" customFormat="1" ht="16.5" customHeight="1">
      <c r="A124" s="36"/>
      <c r="B124" s="37"/>
      <c r="C124" s="170" t="s">
        <v>176</v>
      </c>
      <c r="D124" s="170" t="s">
        <v>128</v>
      </c>
      <c r="E124" s="171" t="s">
        <v>177</v>
      </c>
      <c r="F124" s="172" t="s">
        <v>178</v>
      </c>
      <c r="G124" s="173" t="s">
        <v>131</v>
      </c>
      <c r="H124" s="174">
        <v>7</v>
      </c>
      <c r="I124" s="175"/>
      <c r="J124" s="176">
        <f>ROUND(I124*H124,2)</f>
        <v>0</v>
      </c>
      <c r="K124" s="172" t="s">
        <v>132</v>
      </c>
      <c r="L124" s="41"/>
      <c r="M124" s="177" t="s">
        <v>18</v>
      </c>
      <c r="N124" s="178" t="s">
        <v>43</v>
      </c>
      <c r="O124" s="66"/>
      <c r="P124" s="179">
        <f>O124*H124</f>
        <v>0</v>
      </c>
      <c r="Q124" s="179">
        <v>5.6000000000000001E-2</v>
      </c>
      <c r="R124" s="179">
        <f>Q124*H124</f>
        <v>0.39200000000000002</v>
      </c>
      <c r="S124" s="179">
        <v>0</v>
      </c>
      <c r="T124" s="180">
        <f>S124*H124</f>
        <v>0</v>
      </c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  <c r="AR124" s="181" t="s">
        <v>133</v>
      </c>
      <c r="AT124" s="181" t="s">
        <v>128</v>
      </c>
      <c r="AU124" s="181" t="s">
        <v>134</v>
      </c>
      <c r="AY124" s="19" t="s">
        <v>125</v>
      </c>
      <c r="BE124" s="182">
        <f>IF(N124="základní",J124,0)</f>
        <v>0</v>
      </c>
      <c r="BF124" s="182">
        <f>IF(N124="snížená",J124,0)</f>
        <v>0</v>
      </c>
      <c r="BG124" s="182">
        <f>IF(N124="zákl. přenesená",J124,0)</f>
        <v>0</v>
      </c>
      <c r="BH124" s="182">
        <f>IF(N124="sníž. přenesená",J124,0)</f>
        <v>0</v>
      </c>
      <c r="BI124" s="182">
        <f>IF(N124="nulová",J124,0)</f>
        <v>0</v>
      </c>
      <c r="BJ124" s="19" t="s">
        <v>134</v>
      </c>
      <c r="BK124" s="182">
        <f>ROUND(I124*H124,2)</f>
        <v>0</v>
      </c>
      <c r="BL124" s="19" t="s">
        <v>133</v>
      </c>
      <c r="BM124" s="181" t="s">
        <v>179</v>
      </c>
    </row>
    <row r="125" spans="1:65" s="2" customFormat="1">
      <c r="A125" s="36"/>
      <c r="B125" s="37"/>
      <c r="C125" s="38"/>
      <c r="D125" s="183" t="s">
        <v>136</v>
      </c>
      <c r="E125" s="38"/>
      <c r="F125" s="184" t="s">
        <v>180</v>
      </c>
      <c r="G125" s="38"/>
      <c r="H125" s="38"/>
      <c r="I125" s="185"/>
      <c r="J125" s="38"/>
      <c r="K125" s="38"/>
      <c r="L125" s="41"/>
      <c r="M125" s="186"/>
      <c r="N125" s="187"/>
      <c r="O125" s="66"/>
      <c r="P125" s="66"/>
      <c r="Q125" s="66"/>
      <c r="R125" s="66"/>
      <c r="S125" s="66"/>
      <c r="T125" s="67"/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T125" s="19" t="s">
        <v>136</v>
      </c>
      <c r="AU125" s="19" t="s">
        <v>134</v>
      </c>
    </row>
    <row r="126" spans="1:65" s="2" customFormat="1" ht="24.15" customHeight="1">
      <c r="A126" s="36"/>
      <c r="B126" s="37"/>
      <c r="C126" s="170" t="s">
        <v>181</v>
      </c>
      <c r="D126" s="170" t="s">
        <v>128</v>
      </c>
      <c r="E126" s="171" t="s">
        <v>182</v>
      </c>
      <c r="F126" s="172" t="s">
        <v>183</v>
      </c>
      <c r="G126" s="173" t="s">
        <v>131</v>
      </c>
      <c r="H126" s="174">
        <v>140</v>
      </c>
      <c r="I126" s="175"/>
      <c r="J126" s="176">
        <f>ROUND(I126*H126,2)</f>
        <v>0</v>
      </c>
      <c r="K126" s="172" t="s">
        <v>132</v>
      </c>
      <c r="L126" s="41"/>
      <c r="M126" s="177" t="s">
        <v>18</v>
      </c>
      <c r="N126" s="178" t="s">
        <v>43</v>
      </c>
      <c r="O126" s="66"/>
      <c r="P126" s="179">
        <f>O126*H126</f>
        <v>0</v>
      </c>
      <c r="Q126" s="179">
        <v>4.3800000000000002E-3</v>
      </c>
      <c r="R126" s="179">
        <f>Q126*H126</f>
        <v>0.61320000000000008</v>
      </c>
      <c r="S126" s="179">
        <v>0</v>
      </c>
      <c r="T126" s="180">
        <f>S126*H126</f>
        <v>0</v>
      </c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  <c r="AR126" s="181" t="s">
        <v>133</v>
      </c>
      <c r="AT126" s="181" t="s">
        <v>128</v>
      </c>
      <c r="AU126" s="181" t="s">
        <v>134</v>
      </c>
      <c r="AY126" s="19" t="s">
        <v>125</v>
      </c>
      <c r="BE126" s="182">
        <f>IF(N126="základní",J126,0)</f>
        <v>0</v>
      </c>
      <c r="BF126" s="182">
        <f>IF(N126="snížená",J126,0)</f>
        <v>0</v>
      </c>
      <c r="BG126" s="182">
        <f>IF(N126="zákl. přenesená",J126,0)</f>
        <v>0</v>
      </c>
      <c r="BH126" s="182">
        <f>IF(N126="sníž. přenesená",J126,0)</f>
        <v>0</v>
      </c>
      <c r="BI126" s="182">
        <f>IF(N126="nulová",J126,0)</f>
        <v>0</v>
      </c>
      <c r="BJ126" s="19" t="s">
        <v>134</v>
      </c>
      <c r="BK126" s="182">
        <f>ROUND(I126*H126,2)</f>
        <v>0</v>
      </c>
      <c r="BL126" s="19" t="s">
        <v>133</v>
      </c>
      <c r="BM126" s="181" t="s">
        <v>184</v>
      </c>
    </row>
    <row r="127" spans="1:65" s="2" customFormat="1">
      <c r="A127" s="36"/>
      <c r="B127" s="37"/>
      <c r="C127" s="38"/>
      <c r="D127" s="183" t="s">
        <v>136</v>
      </c>
      <c r="E127" s="38"/>
      <c r="F127" s="184" t="s">
        <v>185</v>
      </c>
      <c r="G127" s="38"/>
      <c r="H127" s="38"/>
      <c r="I127" s="185"/>
      <c r="J127" s="38"/>
      <c r="K127" s="38"/>
      <c r="L127" s="41"/>
      <c r="M127" s="186"/>
      <c r="N127" s="187"/>
      <c r="O127" s="66"/>
      <c r="P127" s="66"/>
      <c r="Q127" s="66"/>
      <c r="R127" s="66"/>
      <c r="S127" s="66"/>
      <c r="T127" s="67"/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  <c r="AT127" s="19" t="s">
        <v>136</v>
      </c>
      <c r="AU127" s="19" t="s">
        <v>134</v>
      </c>
    </row>
    <row r="128" spans="1:65" s="2" customFormat="1" ht="16.5" customHeight="1">
      <c r="A128" s="36"/>
      <c r="B128" s="37"/>
      <c r="C128" s="170" t="s">
        <v>186</v>
      </c>
      <c r="D128" s="170" t="s">
        <v>128</v>
      </c>
      <c r="E128" s="171" t="s">
        <v>187</v>
      </c>
      <c r="F128" s="172" t="s">
        <v>188</v>
      </c>
      <c r="G128" s="173" t="s">
        <v>131</v>
      </c>
      <c r="H128" s="174">
        <v>140</v>
      </c>
      <c r="I128" s="175"/>
      <c r="J128" s="176">
        <f>ROUND(I128*H128,2)</f>
        <v>0</v>
      </c>
      <c r="K128" s="172" t="s">
        <v>132</v>
      </c>
      <c r="L128" s="41"/>
      <c r="M128" s="177" t="s">
        <v>18</v>
      </c>
      <c r="N128" s="178" t="s">
        <v>43</v>
      </c>
      <c r="O128" s="66"/>
      <c r="P128" s="179">
        <f>O128*H128</f>
        <v>0</v>
      </c>
      <c r="Q128" s="179">
        <v>4.0000000000000001E-3</v>
      </c>
      <c r="R128" s="179">
        <f>Q128*H128</f>
        <v>0.56000000000000005</v>
      </c>
      <c r="S128" s="179">
        <v>0</v>
      </c>
      <c r="T128" s="180">
        <f>S128*H128</f>
        <v>0</v>
      </c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R128" s="181" t="s">
        <v>133</v>
      </c>
      <c r="AT128" s="181" t="s">
        <v>128</v>
      </c>
      <c r="AU128" s="181" t="s">
        <v>134</v>
      </c>
      <c r="AY128" s="19" t="s">
        <v>125</v>
      </c>
      <c r="BE128" s="182">
        <f>IF(N128="základní",J128,0)</f>
        <v>0</v>
      </c>
      <c r="BF128" s="182">
        <f>IF(N128="snížená",J128,0)</f>
        <v>0</v>
      </c>
      <c r="BG128" s="182">
        <f>IF(N128="zákl. přenesená",J128,0)</f>
        <v>0</v>
      </c>
      <c r="BH128" s="182">
        <f>IF(N128="sníž. přenesená",J128,0)</f>
        <v>0</v>
      </c>
      <c r="BI128" s="182">
        <f>IF(N128="nulová",J128,0)</f>
        <v>0</v>
      </c>
      <c r="BJ128" s="19" t="s">
        <v>134</v>
      </c>
      <c r="BK128" s="182">
        <f>ROUND(I128*H128,2)</f>
        <v>0</v>
      </c>
      <c r="BL128" s="19" t="s">
        <v>133</v>
      </c>
      <c r="BM128" s="181" t="s">
        <v>189</v>
      </c>
    </row>
    <row r="129" spans="1:65" s="2" customFormat="1">
      <c r="A129" s="36"/>
      <c r="B129" s="37"/>
      <c r="C129" s="38"/>
      <c r="D129" s="183" t="s">
        <v>136</v>
      </c>
      <c r="E129" s="38"/>
      <c r="F129" s="184" t="s">
        <v>190</v>
      </c>
      <c r="G129" s="38"/>
      <c r="H129" s="38"/>
      <c r="I129" s="185"/>
      <c r="J129" s="38"/>
      <c r="K129" s="38"/>
      <c r="L129" s="41"/>
      <c r="M129" s="186"/>
      <c r="N129" s="187"/>
      <c r="O129" s="66"/>
      <c r="P129" s="66"/>
      <c r="Q129" s="66"/>
      <c r="R129" s="66"/>
      <c r="S129" s="66"/>
      <c r="T129" s="67"/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  <c r="AT129" s="19" t="s">
        <v>136</v>
      </c>
      <c r="AU129" s="19" t="s">
        <v>134</v>
      </c>
    </row>
    <row r="130" spans="1:65" s="2" customFormat="1" ht="24.15" customHeight="1">
      <c r="A130" s="36"/>
      <c r="B130" s="37"/>
      <c r="C130" s="170" t="s">
        <v>8</v>
      </c>
      <c r="D130" s="170" t="s">
        <v>128</v>
      </c>
      <c r="E130" s="171" t="s">
        <v>191</v>
      </c>
      <c r="F130" s="172" t="s">
        <v>192</v>
      </c>
      <c r="G130" s="173" t="s">
        <v>131</v>
      </c>
      <c r="H130" s="174">
        <v>30.4</v>
      </c>
      <c r="I130" s="175"/>
      <c r="J130" s="176">
        <f>ROUND(I130*H130,2)</f>
        <v>0</v>
      </c>
      <c r="K130" s="172" t="s">
        <v>132</v>
      </c>
      <c r="L130" s="41"/>
      <c r="M130" s="177" t="s">
        <v>18</v>
      </c>
      <c r="N130" s="178" t="s">
        <v>43</v>
      </c>
      <c r="O130" s="66"/>
      <c r="P130" s="179">
        <f>O130*H130</f>
        <v>0</v>
      </c>
      <c r="Q130" s="179">
        <v>1.54E-2</v>
      </c>
      <c r="R130" s="179">
        <f>Q130*H130</f>
        <v>0.46816000000000002</v>
      </c>
      <c r="S130" s="179">
        <v>0</v>
      </c>
      <c r="T130" s="180">
        <f>S130*H130</f>
        <v>0</v>
      </c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R130" s="181" t="s">
        <v>133</v>
      </c>
      <c r="AT130" s="181" t="s">
        <v>128</v>
      </c>
      <c r="AU130" s="181" t="s">
        <v>134</v>
      </c>
      <c r="AY130" s="19" t="s">
        <v>125</v>
      </c>
      <c r="BE130" s="182">
        <f>IF(N130="základní",J130,0)</f>
        <v>0</v>
      </c>
      <c r="BF130" s="182">
        <f>IF(N130="snížená",J130,0)</f>
        <v>0</v>
      </c>
      <c r="BG130" s="182">
        <f>IF(N130="zákl. přenesená",J130,0)</f>
        <v>0</v>
      </c>
      <c r="BH130" s="182">
        <f>IF(N130="sníž. přenesená",J130,0)</f>
        <v>0</v>
      </c>
      <c r="BI130" s="182">
        <f>IF(N130="nulová",J130,0)</f>
        <v>0</v>
      </c>
      <c r="BJ130" s="19" t="s">
        <v>134</v>
      </c>
      <c r="BK130" s="182">
        <f>ROUND(I130*H130,2)</f>
        <v>0</v>
      </c>
      <c r="BL130" s="19" t="s">
        <v>133</v>
      </c>
      <c r="BM130" s="181" t="s">
        <v>193</v>
      </c>
    </row>
    <row r="131" spans="1:65" s="2" customFormat="1">
      <c r="A131" s="36"/>
      <c r="B131" s="37"/>
      <c r="C131" s="38"/>
      <c r="D131" s="183" t="s">
        <v>136</v>
      </c>
      <c r="E131" s="38"/>
      <c r="F131" s="184" t="s">
        <v>194</v>
      </c>
      <c r="G131" s="38"/>
      <c r="H131" s="38"/>
      <c r="I131" s="185"/>
      <c r="J131" s="38"/>
      <c r="K131" s="38"/>
      <c r="L131" s="41"/>
      <c r="M131" s="186"/>
      <c r="N131" s="187"/>
      <c r="O131" s="66"/>
      <c r="P131" s="66"/>
      <c r="Q131" s="66"/>
      <c r="R131" s="66"/>
      <c r="S131" s="66"/>
      <c r="T131" s="67"/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T131" s="19" t="s">
        <v>136</v>
      </c>
      <c r="AU131" s="19" t="s">
        <v>134</v>
      </c>
    </row>
    <row r="132" spans="1:65" s="13" customFormat="1">
      <c r="B132" s="188"/>
      <c r="C132" s="189"/>
      <c r="D132" s="190" t="s">
        <v>138</v>
      </c>
      <c r="E132" s="191" t="s">
        <v>18</v>
      </c>
      <c r="F132" s="192" t="s">
        <v>195</v>
      </c>
      <c r="G132" s="189"/>
      <c r="H132" s="193">
        <v>22</v>
      </c>
      <c r="I132" s="194"/>
      <c r="J132" s="189"/>
      <c r="K132" s="189"/>
      <c r="L132" s="195"/>
      <c r="M132" s="196"/>
      <c r="N132" s="197"/>
      <c r="O132" s="197"/>
      <c r="P132" s="197"/>
      <c r="Q132" s="197"/>
      <c r="R132" s="197"/>
      <c r="S132" s="197"/>
      <c r="T132" s="198"/>
      <c r="AT132" s="199" t="s">
        <v>138</v>
      </c>
      <c r="AU132" s="199" t="s">
        <v>134</v>
      </c>
      <c r="AV132" s="13" t="s">
        <v>134</v>
      </c>
      <c r="AW132" s="13" t="s">
        <v>32</v>
      </c>
      <c r="AX132" s="13" t="s">
        <v>71</v>
      </c>
      <c r="AY132" s="199" t="s">
        <v>125</v>
      </c>
    </row>
    <row r="133" spans="1:65" s="14" customFormat="1">
      <c r="B133" s="200"/>
      <c r="C133" s="201"/>
      <c r="D133" s="190" t="s">
        <v>138</v>
      </c>
      <c r="E133" s="202" t="s">
        <v>18</v>
      </c>
      <c r="F133" s="203" t="s">
        <v>196</v>
      </c>
      <c r="G133" s="201"/>
      <c r="H133" s="204">
        <v>22</v>
      </c>
      <c r="I133" s="205"/>
      <c r="J133" s="201"/>
      <c r="K133" s="201"/>
      <c r="L133" s="206"/>
      <c r="M133" s="207"/>
      <c r="N133" s="208"/>
      <c r="O133" s="208"/>
      <c r="P133" s="208"/>
      <c r="Q133" s="208"/>
      <c r="R133" s="208"/>
      <c r="S133" s="208"/>
      <c r="T133" s="209"/>
      <c r="AT133" s="210" t="s">
        <v>138</v>
      </c>
      <c r="AU133" s="210" t="s">
        <v>134</v>
      </c>
      <c r="AV133" s="14" t="s">
        <v>126</v>
      </c>
      <c r="AW133" s="14" t="s">
        <v>32</v>
      </c>
      <c r="AX133" s="14" t="s">
        <v>71</v>
      </c>
      <c r="AY133" s="210" t="s">
        <v>125</v>
      </c>
    </row>
    <row r="134" spans="1:65" s="13" customFormat="1">
      <c r="B134" s="188"/>
      <c r="C134" s="189"/>
      <c r="D134" s="190" t="s">
        <v>138</v>
      </c>
      <c r="E134" s="191" t="s">
        <v>18</v>
      </c>
      <c r="F134" s="192" t="s">
        <v>197</v>
      </c>
      <c r="G134" s="189"/>
      <c r="H134" s="193">
        <v>8.4</v>
      </c>
      <c r="I134" s="194"/>
      <c r="J134" s="189"/>
      <c r="K134" s="189"/>
      <c r="L134" s="195"/>
      <c r="M134" s="196"/>
      <c r="N134" s="197"/>
      <c r="O134" s="197"/>
      <c r="P134" s="197"/>
      <c r="Q134" s="197"/>
      <c r="R134" s="197"/>
      <c r="S134" s="197"/>
      <c r="T134" s="198"/>
      <c r="AT134" s="199" t="s">
        <v>138</v>
      </c>
      <c r="AU134" s="199" t="s">
        <v>134</v>
      </c>
      <c r="AV134" s="13" t="s">
        <v>134</v>
      </c>
      <c r="AW134" s="13" t="s">
        <v>32</v>
      </c>
      <c r="AX134" s="13" t="s">
        <v>71</v>
      </c>
      <c r="AY134" s="199" t="s">
        <v>125</v>
      </c>
    </row>
    <row r="135" spans="1:65" s="14" customFormat="1">
      <c r="B135" s="200"/>
      <c r="C135" s="201"/>
      <c r="D135" s="190" t="s">
        <v>138</v>
      </c>
      <c r="E135" s="202" t="s">
        <v>18</v>
      </c>
      <c r="F135" s="203" t="s">
        <v>196</v>
      </c>
      <c r="G135" s="201"/>
      <c r="H135" s="204">
        <v>8.4</v>
      </c>
      <c r="I135" s="205"/>
      <c r="J135" s="201"/>
      <c r="K135" s="201"/>
      <c r="L135" s="206"/>
      <c r="M135" s="207"/>
      <c r="N135" s="208"/>
      <c r="O135" s="208"/>
      <c r="P135" s="208"/>
      <c r="Q135" s="208"/>
      <c r="R135" s="208"/>
      <c r="S135" s="208"/>
      <c r="T135" s="209"/>
      <c r="AT135" s="210" t="s">
        <v>138</v>
      </c>
      <c r="AU135" s="210" t="s">
        <v>134</v>
      </c>
      <c r="AV135" s="14" t="s">
        <v>126</v>
      </c>
      <c r="AW135" s="14" t="s">
        <v>32</v>
      </c>
      <c r="AX135" s="14" t="s">
        <v>71</v>
      </c>
      <c r="AY135" s="210" t="s">
        <v>125</v>
      </c>
    </row>
    <row r="136" spans="1:65" s="15" customFormat="1">
      <c r="B136" s="211"/>
      <c r="C136" s="212"/>
      <c r="D136" s="190" t="s">
        <v>138</v>
      </c>
      <c r="E136" s="213" t="s">
        <v>18</v>
      </c>
      <c r="F136" s="214" t="s">
        <v>198</v>
      </c>
      <c r="G136" s="212"/>
      <c r="H136" s="215">
        <v>30.4</v>
      </c>
      <c r="I136" s="216"/>
      <c r="J136" s="212"/>
      <c r="K136" s="212"/>
      <c r="L136" s="217"/>
      <c r="M136" s="218"/>
      <c r="N136" s="219"/>
      <c r="O136" s="219"/>
      <c r="P136" s="219"/>
      <c r="Q136" s="219"/>
      <c r="R136" s="219"/>
      <c r="S136" s="219"/>
      <c r="T136" s="220"/>
      <c r="AT136" s="221" t="s">
        <v>138</v>
      </c>
      <c r="AU136" s="221" t="s">
        <v>134</v>
      </c>
      <c r="AV136" s="15" t="s">
        <v>133</v>
      </c>
      <c r="AW136" s="15" t="s">
        <v>32</v>
      </c>
      <c r="AX136" s="15" t="s">
        <v>76</v>
      </c>
      <c r="AY136" s="221" t="s">
        <v>125</v>
      </c>
    </row>
    <row r="137" spans="1:65" s="2" customFormat="1" ht="21.75" customHeight="1">
      <c r="A137" s="36"/>
      <c r="B137" s="37"/>
      <c r="C137" s="170" t="s">
        <v>199</v>
      </c>
      <c r="D137" s="170" t="s">
        <v>128</v>
      </c>
      <c r="E137" s="171" t="s">
        <v>200</v>
      </c>
      <c r="F137" s="172" t="s">
        <v>201</v>
      </c>
      <c r="G137" s="173" t="s">
        <v>131</v>
      </c>
      <c r="H137" s="174">
        <v>10</v>
      </c>
      <c r="I137" s="175"/>
      <c r="J137" s="176">
        <f>ROUND(I137*H137,2)</f>
        <v>0</v>
      </c>
      <c r="K137" s="172" t="s">
        <v>132</v>
      </c>
      <c r="L137" s="41"/>
      <c r="M137" s="177" t="s">
        <v>18</v>
      </c>
      <c r="N137" s="178" t="s">
        <v>43</v>
      </c>
      <c r="O137" s="66"/>
      <c r="P137" s="179">
        <f>O137*H137</f>
        <v>0</v>
      </c>
      <c r="Q137" s="179">
        <v>9.0000000000000006E-5</v>
      </c>
      <c r="R137" s="179">
        <f>Q137*H137</f>
        <v>9.0000000000000008E-4</v>
      </c>
      <c r="S137" s="179">
        <v>6.0000000000000002E-5</v>
      </c>
      <c r="T137" s="180">
        <f>S137*H137</f>
        <v>6.0000000000000006E-4</v>
      </c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R137" s="181" t="s">
        <v>133</v>
      </c>
      <c r="AT137" s="181" t="s">
        <v>128</v>
      </c>
      <c r="AU137" s="181" t="s">
        <v>134</v>
      </c>
      <c r="AY137" s="19" t="s">
        <v>125</v>
      </c>
      <c r="BE137" s="182">
        <f>IF(N137="základní",J137,0)</f>
        <v>0</v>
      </c>
      <c r="BF137" s="182">
        <f>IF(N137="snížená",J137,0)</f>
        <v>0</v>
      </c>
      <c r="BG137" s="182">
        <f>IF(N137="zákl. přenesená",J137,0)</f>
        <v>0</v>
      </c>
      <c r="BH137" s="182">
        <f>IF(N137="sníž. přenesená",J137,0)</f>
        <v>0</v>
      </c>
      <c r="BI137" s="182">
        <f>IF(N137="nulová",J137,0)</f>
        <v>0</v>
      </c>
      <c r="BJ137" s="19" t="s">
        <v>134</v>
      </c>
      <c r="BK137" s="182">
        <f>ROUND(I137*H137,2)</f>
        <v>0</v>
      </c>
      <c r="BL137" s="19" t="s">
        <v>133</v>
      </c>
      <c r="BM137" s="181" t="s">
        <v>202</v>
      </c>
    </row>
    <row r="138" spans="1:65" s="2" customFormat="1">
      <c r="A138" s="36"/>
      <c r="B138" s="37"/>
      <c r="C138" s="38"/>
      <c r="D138" s="183" t="s">
        <v>136</v>
      </c>
      <c r="E138" s="38"/>
      <c r="F138" s="184" t="s">
        <v>203</v>
      </c>
      <c r="G138" s="38"/>
      <c r="H138" s="38"/>
      <c r="I138" s="185"/>
      <c r="J138" s="38"/>
      <c r="K138" s="38"/>
      <c r="L138" s="41"/>
      <c r="M138" s="186"/>
      <c r="N138" s="187"/>
      <c r="O138" s="66"/>
      <c r="P138" s="66"/>
      <c r="Q138" s="66"/>
      <c r="R138" s="66"/>
      <c r="S138" s="66"/>
      <c r="T138" s="67"/>
      <c r="U138" s="36"/>
      <c r="V138" s="36"/>
      <c r="W138" s="36"/>
      <c r="X138" s="36"/>
      <c r="Y138" s="36"/>
      <c r="Z138" s="36"/>
      <c r="AA138" s="36"/>
      <c r="AB138" s="36"/>
      <c r="AC138" s="36"/>
      <c r="AD138" s="36"/>
      <c r="AE138" s="36"/>
      <c r="AT138" s="19" t="s">
        <v>136</v>
      </c>
      <c r="AU138" s="19" t="s">
        <v>134</v>
      </c>
    </row>
    <row r="139" spans="1:65" s="2" customFormat="1" ht="16.5" customHeight="1">
      <c r="A139" s="36"/>
      <c r="B139" s="37"/>
      <c r="C139" s="170" t="s">
        <v>204</v>
      </c>
      <c r="D139" s="170" t="s">
        <v>128</v>
      </c>
      <c r="E139" s="171" t="s">
        <v>205</v>
      </c>
      <c r="F139" s="172" t="s">
        <v>206</v>
      </c>
      <c r="G139" s="173" t="s">
        <v>207</v>
      </c>
      <c r="H139" s="174">
        <v>79</v>
      </c>
      <c r="I139" s="175"/>
      <c r="J139" s="176">
        <f>ROUND(I139*H139,2)</f>
        <v>0</v>
      </c>
      <c r="K139" s="172" t="s">
        <v>132</v>
      </c>
      <c r="L139" s="41"/>
      <c r="M139" s="177" t="s">
        <v>18</v>
      </c>
      <c r="N139" s="178" t="s">
        <v>43</v>
      </c>
      <c r="O139" s="66"/>
      <c r="P139" s="179">
        <f>O139*H139</f>
        <v>0</v>
      </c>
      <c r="Q139" s="179">
        <v>1.5E-3</v>
      </c>
      <c r="R139" s="179">
        <f>Q139*H139</f>
        <v>0.11850000000000001</v>
      </c>
      <c r="S139" s="179">
        <v>0</v>
      </c>
      <c r="T139" s="180">
        <f>S139*H139</f>
        <v>0</v>
      </c>
      <c r="U139" s="36"/>
      <c r="V139" s="36"/>
      <c r="W139" s="36"/>
      <c r="X139" s="36"/>
      <c r="Y139" s="36"/>
      <c r="Z139" s="36"/>
      <c r="AA139" s="36"/>
      <c r="AB139" s="36"/>
      <c r="AC139" s="36"/>
      <c r="AD139" s="36"/>
      <c r="AE139" s="36"/>
      <c r="AR139" s="181" t="s">
        <v>133</v>
      </c>
      <c r="AT139" s="181" t="s">
        <v>128</v>
      </c>
      <c r="AU139" s="181" t="s">
        <v>134</v>
      </c>
      <c r="AY139" s="19" t="s">
        <v>125</v>
      </c>
      <c r="BE139" s="182">
        <f>IF(N139="základní",J139,0)</f>
        <v>0</v>
      </c>
      <c r="BF139" s="182">
        <f>IF(N139="snížená",J139,0)</f>
        <v>0</v>
      </c>
      <c r="BG139" s="182">
        <f>IF(N139="zákl. přenesená",J139,0)</f>
        <v>0</v>
      </c>
      <c r="BH139" s="182">
        <f>IF(N139="sníž. přenesená",J139,0)</f>
        <v>0</v>
      </c>
      <c r="BI139" s="182">
        <f>IF(N139="nulová",J139,0)</f>
        <v>0</v>
      </c>
      <c r="BJ139" s="19" t="s">
        <v>134</v>
      </c>
      <c r="BK139" s="182">
        <f>ROUND(I139*H139,2)</f>
        <v>0</v>
      </c>
      <c r="BL139" s="19" t="s">
        <v>133</v>
      </c>
      <c r="BM139" s="181" t="s">
        <v>208</v>
      </c>
    </row>
    <row r="140" spans="1:65" s="2" customFormat="1">
      <c r="A140" s="36"/>
      <c r="B140" s="37"/>
      <c r="C140" s="38"/>
      <c r="D140" s="183" t="s">
        <v>136</v>
      </c>
      <c r="E140" s="38"/>
      <c r="F140" s="184" t="s">
        <v>209</v>
      </c>
      <c r="G140" s="38"/>
      <c r="H140" s="38"/>
      <c r="I140" s="185"/>
      <c r="J140" s="38"/>
      <c r="K140" s="38"/>
      <c r="L140" s="41"/>
      <c r="M140" s="186"/>
      <c r="N140" s="187"/>
      <c r="O140" s="66"/>
      <c r="P140" s="66"/>
      <c r="Q140" s="66"/>
      <c r="R140" s="66"/>
      <c r="S140" s="66"/>
      <c r="T140" s="67"/>
      <c r="U140" s="36"/>
      <c r="V140" s="36"/>
      <c r="W140" s="36"/>
      <c r="X140" s="36"/>
      <c r="Y140" s="36"/>
      <c r="Z140" s="36"/>
      <c r="AA140" s="36"/>
      <c r="AB140" s="36"/>
      <c r="AC140" s="36"/>
      <c r="AD140" s="36"/>
      <c r="AE140" s="36"/>
      <c r="AT140" s="19" t="s">
        <v>136</v>
      </c>
      <c r="AU140" s="19" t="s">
        <v>134</v>
      </c>
    </row>
    <row r="141" spans="1:65" s="12" customFormat="1" ht="22.8" customHeight="1">
      <c r="B141" s="154"/>
      <c r="C141" s="155"/>
      <c r="D141" s="156" t="s">
        <v>70</v>
      </c>
      <c r="E141" s="168" t="s">
        <v>176</v>
      </c>
      <c r="F141" s="168" t="s">
        <v>210</v>
      </c>
      <c r="G141" s="155"/>
      <c r="H141" s="155"/>
      <c r="I141" s="158"/>
      <c r="J141" s="169">
        <f>BK141</f>
        <v>0</v>
      </c>
      <c r="K141" s="155"/>
      <c r="L141" s="160"/>
      <c r="M141" s="161"/>
      <c r="N141" s="162"/>
      <c r="O141" s="162"/>
      <c r="P141" s="163">
        <f>SUM(P142:P183)</f>
        <v>0</v>
      </c>
      <c r="Q141" s="162"/>
      <c r="R141" s="163">
        <f>SUM(R142:R183)</f>
        <v>3.8500000000000001E-3</v>
      </c>
      <c r="S141" s="162"/>
      <c r="T141" s="164">
        <f>SUM(T142:T183)</f>
        <v>3.6790840000000005</v>
      </c>
      <c r="AR141" s="165" t="s">
        <v>76</v>
      </c>
      <c r="AT141" s="166" t="s">
        <v>70</v>
      </c>
      <c r="AU141" s="166" t="s">
        <v>76</v>
      </c>
      <c r="AY141" s="165" t="s">
        <v>125</v>
      </c>
      <c r="BK141" s="167">
        <f>SUM(BK142:BK183)</f>
        <v>0</v>
      </c>
    </row>
    <row r="142" spans="1:65" s="2" customFormat="1" ht="24.15" customHeight="1">
      <c r="A142" s="36"/>
      <c r="B142" s="37"/>
      <c r="C142" s="170" t="s">
        <v>211</v>
      </c>
      <c r="D142" s="170" t="s">
        <v>128</v>
      </c>
      <c r="E142" s="171" t="s">
        <v>212</v>
      </c>
      <c r="F142" s="172" t="s">
        <v>213</v>
      </c>
      <c r="G142" s="173" t="s">
        <v>131</v>
      </c>
      <c r="H142" s="174">
        <v>52</v>
      </c>
      <c r="I142" s="175"/>
      <c r="J142" s="176">
        <f>ROUND(I142*H142,2)</f>
        <v>0</v>
      </c>
      <c r="K142" s="172" t="s">
        <v>132</v>
      </c>
      <c r="L142" s="41"/>
      <c r="M142" s="177" t="s">
        <v>18</v>
      </c>
      <c r="N142" s="178" t="s">
        <v>43</v>
      </c>
      <c r="O142" s="66"/>
      <c r="P142" s="179">
        <f>O142*H142</f>
        <v>0</v>
      </c>
      <c r="Q142" s="179">
        <v>0</v>
      </c>
      <c r="R142" s="179">
        <f>Q142*H142</f>
        <v>0</v>
      </c>
      <c r="S142" s="179">
        <v>0</v>
      </c>
      <c r="T142" s="180">
        <f>S142*H142</f>
        <v>0</v>
      </c>
      <c r="U142" s="36"/>
      <c r="V142" s="36"/>
      <c r="W142" s="36"/>
      <c r="X142" s="36"/>
      <c r="Y142" s="36"/>
      <c r="Z142" s="36"/>
      <c r="AA142" s="36"/>
      <c r="AB142" s="36"/>
      <c r="AC142" s="36"/>
      <c r="AD142" s="36"/>
      <c r="AE142" s="36"/>
      <c r="AR142" s="181" t="s">
        <v>133</v>
      </c>
      <c r="AT142" s="181" t="s">
        <v>128</v>
      </c>
      <c r="AU142" s="181" t="s">
        <v>134</v>
      </c>
      <c r="AY142" s="19" t="s">
        <v>125</v>
      </c>
      <c r="BE142" s="182">
        <f>IF(N142="základní",J142,0)</f>
        <v>0</v>
      </c>
      <c r="BF142" s="182">
        <f>IF(N142="snížená",J142,0)</f>
        <v>0</v>
      </c>
      <c r="BG142" s="182">
        <f>IF(N142="zákl. přenesená",J142,0)</f>
        <v>0</v>
      </c>
      <c r="BH142" s="182">
        <f>IF(N142="sníž. přenesená",J142,0)</f>
        <v>0</v>
      </c>
      <c r="BI142" s="182">
        <f>IF(N142="nulová",J142,0)</f>
        <v>0</v>
      </c>
      <c r="BJ142" s="19" t="s">
        <v>134</v>
      </c>
      <c r="BK142" s="182">
        <f>ROUND(I142*H142,2)</f>
        <v>0</v>
      </c>
      <c r="BL142" s="19" t="s">
        <v>133</v>
      </c>
      <c r="BM142" s="181" t="s">
        <v>214</v>
      </c>
    </row>
    <row r="143" spans="1:65" s="2" customFormat="1">
      <c r="A143" s="36"/>
      <c r="B143" s="37"/>
      <c r="C143" s="38"/>
      <c r="D143" s="183" t="s">
        <v>136</v>
      </c>
      <c r="E143" s="38"/>
      <c r="F143" s="184" t="s">
        <v>215</v>
      </c>
      <c r="G143" s="38"/>
      <c r="H143" s="38"/>
      <c r="I143" s="185"/>
      <c r="J143" s="38"/>
      <c r="K143" s="38"/>
      <c r="L143" s="41"/>
      <c r="M143" s="186"/>
      <c r="N143" s="187"/>
      <c r="O143" s="66"/>
      <c r="P143" s="66"/>
      <c r="Q143" s="66"/>
      <c r="R143" s="66"/>
      <c r="S143" s="66"/>
      <c r="T143" s="67"/>
      <c r="U143" s="36"/>
      <c r="V143" s="36"/>
      <c r="W143" s="36"/>
      <c r="X143" s="36"/>
      <c r="Y143" s="36"/>
      <c r="Z143" s="36"/>
      <c r="AA143" s="36"/>
      <c r="AB143" s="36"/>
      <c r="AC143" s="36"/>
      <c r="AD143" s="36"/>
      <c r="AE143" s="36"/>
      <c r="AT143" s="19" t="s">
        <v>136</v>
      </c>
      <c r="AU143" s="19" t="s">
        <v>134</v>
      </c>
    </row>
    <row r="144" spans="1:65" s="2" customFormat="1" ht="24.15" customHeight="1">
      <c r="A144" s="36"/>
      <c r="B144" s="37"/>
      <c r="C144" s="170" t="s">
        <v>216</v>
      </c>
      <c r="D144" s="170" t="s">
        <v>128</v>
      </c>
      <c r="E144" s="171" t="s">
        <v>217</v>
      </c>
      <c r="F144" s="172" t="s">
        <v>218</v>
      </c>
      <c r="G144" s="173" t="s">
        <v>131</v>
      </c>
      <c r="H144" s="174">
        <v>10</v>
      </c>
      <c r="I144" s="175"/>
      <c r="J144" s="176">
        <f>ROUND(I144*H144,2)</f>
        <v>0</v>
      </c>
      <c r="K144" s="172" t="s">
        <v>132</v>
      </c>
      <c r="L144" s="41"/>
      <c r="M144" s="177" t="s">
        <v>18</v>
      </c>
      <c r="N144" s="178" t="s">
        <v>43</v>
      </c>
      <c r="O144" s="66"/>
      <c r="P144" s="179">
        <f>O144*H144</f>
        <v>0</v>
      </c>
      <c r="Q144" s="179">
        <v>1.0000000000000001E-5</v>
      </c>
      <c r="R144" s="179">
        <f>Q144*H144</f>
        <v>1E-4</v>
      </c>
      <c r="S144" s="179">
        <v>0</v>
      </c>
      <c r="T144" s="180">
        <f>S144*H144</f>
        <v>0</v>
      </c>
      <c r="U144" s="36"/>
      <c r="V144" s="36"/>
      <c r="W144" s="36"/>
      <c r="X144" s="36"/>
      <c r="Y144" s="36"/>
      <c r="Z144" s="36"/>
      <c r="AA144" s="36"/>
      <c r="AB144" s="36"/>
      <c r="AC144" s="36"/>
      <c r="AD144" s="36"/>
      <c r="AE144" s="36"/>
      <c r="AR144" s="181" t="s">
        <v>133</v>
      </c>
      <c r="AT144" s="181" t="s">
        <v>128</v>
      </c>
      <c r="AU144" s="181" t="s">
        <v>134</v>
      </c>
      <c r="AY144" s="19" t="s">
        <v>125</v>
      </c>
      <c r="BE144" s="182">
        <f>IF(N144="základní",J144,0)</f>
        <v>0</v>
      </c>
      <c r="BF144" s="182">
        <f>IF(N144="snížená",J144,0)</f>
        <v>0</v>
      </c>
      <c r="BG144" s="182">
        <f>IF(N144="zákl. přenesená",J144,0)</f>
        <v>0</v>
      </c>
      <c r="BH144" s="182">
        <f>IF(N144="sníž. přenesená",J144,0)</f>
        <v>0</v>
      </c>
      <c r="BI144" s="182">
        <f>IF(N144="nulová",J144,0)</f>
        <v>0</v>
      </c>
      <c r="BJ144" s="19" t="s">
        <v>134</v>
      </c>
      <c r="BK144" s="182">
        <f>ROUND(I144*H144,2)</f>
        <v>0</v>
      </c>
      <c r="BL144" s="19" t="s">
        <v>133</v>
      </c>
      <c r="BM144" s="181" t="s">
        <v>219</v>
      </c>
    </row>
    <row r="145" spans="1:65" s="2" customFormat="1">
      <c r="A145" s="36"/>
      <c r="B145" s="37"/>
      <c r="C145" s="38"/>
      <c r="D145" s="183" t="s">
        <v>136</v>
      </c>
      <c r="E145" s="38"/>
      <c r="F145" s="184" t="s">
        <v>220</v>
      </c>
      <c r="G145" s="38"/>
      <c r="H145" s="38"/>
      <c r="I145" s="185"/>
      <c r="J145" s="38"/>
      <c r="K145" s="38"/>
      <c r="L145" s="41"/>
      <c r="M145" s="186"/>
      <c r="N145" s="187"/>
      <c r="O145" s="66"/>
      <c r="P145" s="66"/>
      <c r="Q145" s="66"/>
      <c r="R145" s="66"/>
      <c r="S145" s="66"/>
      <c r="T145" s="67"/>
      <c r="U145" s="36"/>
      <c r="V145" s="36"/>
      <c r="W145" s="36"/>
      <c r="X145" s="36"/>
      <c r="Y145" s="36"/>
      <c r="Z145" s="36"/>
      <c r="AA145" s="36"/>
      <c r="AB145" s="36"/>
      <c r="AC145" s="36"/>
      <c r="AD145" s="36"/>
      <c r="AE145" s="36"/>
      <c r="AT145" s="19" t="s">
        <v>136</v>
      </c>
      <c r="AU145" s="19" t="s">
        <v>134</v>
      </c>
    </row>
    <row r="146" spans="1:65" s="2" customFormat="1" ht="24.15" customHeight="1">
      <c r="A146" s="36"/>
      <c r="B146" s="37"/>
      <c r="C146" s="170" t="s">
        <v>221</v>
      </c>
      <c r="D146" s="170" t="s">
        <v>128</v>
      </c>
      <c r="E146" s="171" t="s">
        <v>222</v>
      </c>
      <c r="F146" s="172" t="s">
        <v>223</v>
      </c>
      <c r="G146" s="173" t="s">
        <v>131</v>
      </c>
      <c r="H146" s="174">
        <v>52</v>
      </c>
      <c r="I146" s="175"/>
      <c r="J146" s="176">
        <f>ROUND(I146*H146,2)</f>
        <v>0</v>
      </c>
      <c r="K146" s="172" t="s">
        <v>132</v>
      </c>
      <c r="L146" s="41"/>
      <c r="M146" s="177" t="s">
        <v>18</v>
      </c>
      <c r="N146" s="178" t="s">
        <v>43</v>
      </c>
      <c r="O146" s="66"/>
      <c r="P146" s="179">
        <f>O146*H146</f>
        <v>0</v>
      </c>
      <c r="Q146" s="179">
        <v>4.0000000000000003E-5</v>
      </c>
      <c r="R146" s="179">
        <f>Q146*H146</f>
        <v>2.0800000000000003E-3</v>
      </c>
      <c r="S146" s="179">
        <v>0</v>
      </c>
      <c r="T146" s="180">
        <f>S146*H146</f>
        <v>0</v>
      </c>
      <c r="U146" s="36"/>
      <c r="V146" s="36"/>
      <c r="W146" s="36"/>
      <c r="X146" s="36"/>
      <c r="Y146" s="36"/>
      <c r="Z146" s="36"/>
      <c r="AA146" s="36"/>
      <c r="AB146" s="36"/>
      <c r="AC146" s="36"/>
      <c r="AD146" s="36"/>
      <c r="AE146" s="36"/>
      <c r="AR146" s="181" t="s">
        <v>133</v>
      </c>
      <c r="AT146" s="181" t="s">
        <v>128</v>
      </c>
      <c r="AU146" s="181" t="s">
        <v>134</v>
      </c>
      <c r="AY146" s="19" t="s">
        <v>125</v>
      </c>
      <c r="BE146" s="182">
        <f>IF(N146="základní",J146,0)</f>
        <v>0</v>
      </c>
      <c r="BF146" s="182">
        <f>IF(N146="snížená",J146,0)</f>
        <v>0</v>
      </c>
      <c r="BG146" s="182">
        <f>IF(N146="zákl. přenesená",J146,0)</f>
        <v>0</v>
      </c>
      <c r="BH146" s="182">
        <f>IF(N146="sníž. přenesená",J146,0)</f>
        <v>0</v>
      </c>
      <c r="BI146" s="182">
        <f>IF(N146="nulová",J146,0)</f>
        <v>0</v>
      </c>
      <c r="BJ146" s="19" t="s">
        <v>134</v>
      </c>
      <c r="BK146" s="182">
        <f>ROUND(I146*H146,2)</f>
        <v>0</v>
      </c>
      <c r="BL146" s="19" t="s">
        <v>133</v>
      </c>
      <c r="BM146" s="181" t="s">
        <v>224</v>
      </c>
    </row>
    <row r="147" spans="1:65" s="2" customFormat="1">
      <c r="A147" s="36"/>
      <c r="B147" s="37"/>
      <c r="C147" s="38"/>
      <c r="D147" s="183" t="s">
        <v>136</v>
      </c>
      <c r="E147" s="38"/>
      <c r="F147" s="184" t="s">
        <v>225</v>
      </c>
      <c r="G147" s="38"/>
      <c r="H147" s="38"/>
      <c r="I147" s="185"/>
      <c r="J147" s="38"/>
      <c r="K147" s="38"/>
      <c r="L147" s="41"/>
      <c r="M147" s="186"/>
      <c r="N147" s="187"/>
      <c r="O147" s="66"/>
      <c r="P147" s="66"/>
      <c r="Q147" s="66"/>
      <c r="R147" s="66"/>
      <c r="S147" s="66"/>
      <c r="T147" s="67"/>
      <c r="U147" s="36"/>
      <c r="V147" s="36"/>
      <c r="W147" s="36"/>
      <c r="X147" s="36"/>
      <c r="Y147" s="36"/>
      <c r="Z147" s="36"/>
      <c r="AA147" s="36"/>
      <c r="AB147" s="36"/>
      <c r="AC147" s="36"/>
      <c r="AD147" s="36"/>
      <c r="AE147" s="36"/>
      <c r="AT147" s="19" t="s">
        <v>136</v>
      </c>
      <c r="AU147" s="19" t="s">
        <v>134</v>
      </c>
    </row>
    <row r="148" spans="1:65" s="2" customFormat="1" ht="16.5" customHeight="1">
      <c r="A148" s="36"/>
      <c r="B148" s="37"/>
      <c r="C148" s="170" t="s">
        <v>226</v>
      </c>
      <c r="D148" s="170" t="s">
        <v>128</v>
      </c>
      <c r="E148" s="171" t="s">
        <v>227</v>
      </c>
      <c r="F148" s="172" t="s">
        <v>228</v>
      </c>
      <c r="G148" s="173" t="s">
        <v>131</v>
      </c>
      <c r="H148" s="174">
        <v>52</v>
      </c>
      <c r="I148" s="175"/>
      <c r="J148" s="176">
        <f>ROUND(I148*H148,2)</f>
        <v>0</v>
      </c>
      <c r="K148" s="172" t="s">
        <v>132</v>
      </c>
      <c r="L148" s="41"/>
      <c r="M148" s="177" t="s">
        <v>18</v>
      </c>
      <c r="N148" s="178" t="s">
        <v>43</v>
      </c>
      <c r="O148" s="66"/>
      <c r="P148" s="179">
        <f>O148*H148</f>
        <v>0</v>
      </c>
      <c r="Q148" s="179">
        <v>1.0000000000000001E-5</v>
      </c>
      <c r="R148" s="179">
        <f>Q148*H148</f>
        <v>5.2000000000000006E-4</v>
      </c>
      <c r="S148" s="179">
        <v>0</v>
      </c>
      <c r="T148" s="180">
        <f>S148*H148</f>
        <v>0</v>
      </c>
      <c r="U148" s="36"/>
      <c r="V148" s="36"/>
      <c r="W148" s="36"/>
      <c r="X148" s="36"/>
      <c r="Y148" s="36"/>
      <c r="Z148" s="36"/>
      <c r="AA148" s="36"/>
      <c r="AB148" s="36"/>
      <c r="AC148" s="36"/>
      <c r="AD148" s="36"/>
      <c r="AE148" s="36"/>
      <c r="AR148" s="181" t="s">
        <v>133</v>
      </c>
      <c r="AT148" s="181" t="s">
        <v>128</v>
      </c>
      <c r="AU148" s="181" t="s">
        <v>134</v>
      </c>
      <c r="AY148" s="19" t="s">
        <v>125</v>
      </c>
      <c r="BE148" s="182">
        <f>IF(N148="základní",J148,0)</f>
        <v>0</v>
      </c>
      <c r="BF148" s="182">
        <f>IF(N148="snížená",J148,0)</f>
        <v>0</v>
      </c>
      <c r="BG148" s="182">
        <f>IF(N148="zákl. přenesená",J148,0)</f>
        <v>0</v>
      </c>
      <c r="BH148" s="182">
        <f>IF(N148="sníž. přenesená",J148,0)</f>
        <v>0</v>
      </c>
      <c r="BI148" s="182">
        <f>IF(N148="nulová",J148,0)</f>
        <v>0</v>
      </c>
      <c r="BJ148" s="19" t="s">
        <v>134</v>
      </c>
      <c r="BK148" s="182">
        <f>ROUND(I148*H148,2)</f>
        <v>0</v>
      </c>
      <c r="BL148" s="19" t="s">
        <v>133</v>
      </c>
      <c r="BM148" s="181" t="s">
        <v>229</v>
      </c>
    </row>
    <row r="149" spans="1:65" s="2" customFormat="1">
      <c r="A149" s="36"/>
      <c r="B149" s="37"/>
      <c r="C149" s="38"/>
      <c r="D149" s="183" t="s">
        <v>136</v>
      </c>
      <c r="E149" s="38"/>
      <c r="F149" s="184" t="s">
        <v>230</v>
      </c>
      <c r="G149" s="38"/>
      <c r="H149" s="38"/>
      <c r="I149" s="185"/>
      <c r="J149" s="38"/>
      <c r="K149" s="38"/>
      <c r="L149" s="41"/>
      <c r="M149" s="186"/>
      <c r="N149" s="187"/>
      <c r="O149" s="66"/>
      <c r="P149" s="66"/>
      <c r="Q149" s="66"/>
      <c r="R149" s="66"/>
      <c r="S149" s="66"/>
      <c r="T149" s="67"/>
      <c r="U149" s="36"/>
      <c r="V149" s="36"/>
      <c r="W149" s="36"/>
      <c r="X149" s="36"/>
      <c r="Y149" s="36"/>
      <c r="Z149" s="36"/>
      <c r="AA149" s="36"/>
      <c r="AB149" s="36"/>
      <c r="AC149" s="36"/>
      <c r="AD149" s="36"/>
      <c r="AE149" s="36"/>
      <c r="AT149" s="19" t="s">
        <v>136</v>
      </c>
      <c r="AU149" s="19" t="s">
        <v>134</v>
      </c>
    </row>
    <row r="150" spans="1:65" s="2" customFormat="1" ht="16.5" customHeight="1">
      <c r="A150" s="36"/>
      <c r="B150" s="37"/>
      <c r="C150" s="170" t="s">
        <v>231</v>
      </c>
      <c r="D150" s="170" t="s">
        <v>128</v>
      </c>
      <c r="E150" s="171" t="s">
        <v>232</v>
      </c>
      <c r="F150" s="172" t="s">
        <v>233</v>
      </c>
      <c r="G150" s="173" t="s">
        <v>131</v>
      </c>
      <c r="H150" s="174">
        <v>3.198</v>
      </c>
      <c r="I150" s="175"/>
      <c r="J150" s="176">
        <f>ROUND(I150*H150,2)</f>
        <v>0</v>
      </c>
      <c r="K150" s="172" t="s">
        <v>132</v>
      </c>
      <c r="L150" s="41"/>
      <c r="M150" s="177" t="s">
        <v>18</v>
      </c>
      <c r="N150" s="178" t="s">
        <v>43</v>
      </c>
      <c r="O150" s="66"/>
      <c r="P150" s="179">
        <f>O150*H150</f>
        <v>0</v>
      </c>
      <c r="Q150" s="179">
        <v>0</v>
      </c>
      <c r="R150" s="179">
        <f>Q150*H150</f>
        <v>0</v>
      </c>
      <c r="S150" s="179">
        <v>0.20799999999999999</v>
      </c>
      <c r="T150" s="180">
        <f>S150*H150</f>
        <v>0.665184</v>
      </c>
      <c r="U150" s="36"/>
      <c r="V150" s="36"/>
      <c r="W150" s="36"/>
      <c r="X150" s="36"/>
      <c r="Y150" s="36"/>
      <c r="Z150" s="36"/>
      <c r="AA150" s="36"/>
      <c r="AB150" s="36"/>
      <c r="AC150" s="36"/>
      <c r="AD150" s="36"/>
      <c r="AE150" s="36"/>
      <c r="AR150" s="181" t="s">
        <v>133</v>
      </c>
      <c r="AT150" s="181" t="s">
        <v>128</v>
      </c>
      <c r="AU150" s="181" t="s">
        <v>134</v>
      </c>
      <c r="AY150" s="19" t="s">
        <v>125</v>
      </c>
      <c r="BE150" s="182">
        <f>IF(N150="základní",J150,0)</f>
        <v>0</v>
      </c>
      <c r="BF150" s="182">
        <f>IF(N150="snížená",J150,0)</f>
        <v>0</v>
      </c>
      <c r="BG150" s="182">
        <f>IF(N150="zákl. přenesená",J150,0)</f>
        <v>0</v>
      </c>
      <c r="BH150" s="182">
        <f>IF(N150="sníž. přenesená",J150,0)</f>
        <v>0</v>
      </c>
      <c r="BI150" s="182">
        <f>IF(N150="nulová",J150,0)</f>
        <v>0</v>
      </c>
      <c r="BJ150" s="19" t="s">
        <v>134</v>
      </c>
      <c r="BK150" s="182">
        <f>ROUND(I150*H150,2)</f>
        <v>0</v>
      </c>
      <c r="BL150" s="19" t="s">
        <v>133</v>
      </c>
      <c r="BM150" s="181" t="s">
        <v>234</v>
      </c>
    </row>
    <row r="151" spans="1:65" s="2" customFormat="1">
      <c r="A151" s="36"/>
      <c r="B151" s="37"/>
      <c r="C151" s="38"/>
      <c r="D151" s="183" t="s">
        <v>136</v>
      </c>
      <c r="E151" s="38"/>
      <c r="F151" s="184" t="s">
        <v>235</v>
      </c>
      <c r="G151" s="38"/>
      <c r="H151" s="38"/>
      <c r="I151" s="185"/>
      <c r="J151" s="38"/>
      <c r="K151" s="38"/>
      <c r="L151" s="41"/>
      <c r="M151" s="186"/>
      <c r="N151" s="187"/>
      <c r="O151" s="66"/>
      <c r="P151" s="66"/>
      <c r="Q151" s="66"/>
      <c r="R151" s="66"/>
      <c r="S151" s="66"/>
      <c r="T151" s="67"/>
      <c r="U151" s="36"/>
      <c r="V151" s="36"/>
      <c r="W151" s="36"/>
      <c r="X151" s="36"/>
      <c r="Y151" s="36"/>
      <c r="Z151" s="36"/>
      <c r="AA151" s="36"/>
      <c r="AB151" s="36"/>
      <c r="AC151" s="36"/>
      <c r="AD151" s="36"/>
      <c r="AE151" s="36"/>
      <c r="AT151" s="19" t="s">
        <v>136</v>
      </c>
      <c r="AU151" s="19" t="s">
        <v>134</v>
      </c>
    </row>
    <row r="152" spans="1:65" s="13" customFormat="1">
      <c r="B152" s="188"/>
      <c r="C152" s="189"/>
      <c r="D152" s="190" t="s">
        <v>138</v>
      </c>
      <c r="E152" s="191" t="s">
        <v>18</v>
      </c>
      <c r="F152" s="192" t="s">
        <v>144</v>
      </c>
      <c r="G152" s="189"/>
      <c r="H152" s="193">
        <v>3.198</v>
      </c>
      <c r="I152" s="194"/>
      <c r="J152" s="189"/>
      <c r="K152" s="189"/>
      <c r="L152" s="195"/>
      <c r="M152" s="196"/>
      <c r="N152" s="197"/>
      <c r="O152" s="197"/>
      <c r="P152" s="197"/>
      <c r="Q152" s="197"/>
      <c r="R152" s="197"/>
      <c r="S152" s="197"/>
      <c r="T152" s="198"/>
      <c r="AT152" s="199" t="s">
        <v>138</v>
      </c>
      <c r="AU152" s="199" t="s">
        <v>134</v>
      </c>
      <c r="AV152" s="13" t="s">
        <v>134</v>
      </c>
      <c r="AW152" s="13" t="s">
        <v>32</v>
      </c>
      <c r="AX152" s="13" t="s">
        <v>76</v>
      </c>
      <c r="AY152" s="199" t="s">
        <v>125</v>
      </c>
    </row>
    <row r="153" spans="1:65" s="2" customFormat="1" ht="16.5" customHeight="1">
      <c r="A153" s="36"/>
      <c r="B153" s="37"/>
      <c r="C153" s="170" t="s">
        <v>236</v>
      </c>
      <c r="D153" s="170" t="s">
        <v>128</v>
      </c>
      <c r="E153" s="171" t="s">
        <v>237</v>
      </c>
      <c r="F153" s="172" t="s">
        <v>238</v>
      </c>
      <c r="G153" s="173" t="s">
        <v>131</v>
      </c>
      <c r="H153" s="174">
        <v>0.97499999999999998</v>
      </c>
      <c r="I153" s="175"/>
      <c r="J153" s="176">
        <f>ROUND(I153*H153,2)</f>
        <v>0</v>
      </c>
      <c r="K153" s="172" t="s">
        <v>132</v>
      </c>
      <c r="L153" s="41"/>
      <c r="M153" s="177" t="s">
        <v>18</v>
      </c>
      <c r="N153" s="178" t="s">
        <v>43</v>
      </c>
      <c r="O153" s="66"/>
      <c r="P153" s="179">
        <f>O153*H153</f>
        <v>0</v>
      </c>
      <c r="Q153" s="179">
        <v>0</v>
      </c>
      <c r="R153" s="179">
        <f>Q153*H153</f>
        <v>0</v>
      </c>
      <c r="S153" s="179">
        <v>0.308</v>
      </c>
      <c r="T153" s="180">
        <f>S153*H153</f>
        <v>0.30030000000000001</v>
      </c>
      <c r="U153" s="36"/>
      <c r="V153" s="36"/>
      <c r="W153" s="36"/>
      <c r="X153" s="36"/>
      <c r="Y153" s="36"/>
      <c r="Z153" s="36"/>
      <c r="AA153" s="36"/>
      <c r="AB153" s="36"/>
      <c r="AC153" s="36"/>
      <c r="AD153" s="36"/>
      <c r="AE153" s="36"/>
      <c r="AR153" s="181" t="s">
        <v>133</v>
      </c>
      <c r="AT153" s="181" t="s">
        <v>128</v>
      </c>
      <c r="AU153" s="181" t="s">
        <v>134</v>
      </c>
      <c r="AY153" s="19" t="s">
        <v>125</v>
      </c>
      <c r="BE153" s="182">
        <f>IF(N153="základní",J153,0)</f>
        <v>0</v>
      </c>
      <c r="BF153" s="182">
        <f>IF(N153="snížená",J153,0)</f>
        <v>0</v>
      </c>
      <c r="BG153" s="182">
        <f>IF(N153="zákl. přenesená",J153,0)</f>
        <v>0</v>
      </c>
      <c r="BH153" s="182">
        <f>IF(N153="sníž. přenesená",J153,0)</f>
        <v>0</v>
      </c>
      <c r="BI153" s="182">
        <f>IF(N153="nulová",J153,0)</f>
        <v>0</v>
      </c>
      <c r="BJ153" s="19" t="s">
        <v>134</v>
      </c>
      <c r="BK153" s="182">
        <f>ROUND(I153*H153,2)</f>
        <v>0</v>
      </c>
      <c r="BL153" s="19" t="s">
        <v>133</v>
      </c>
      <c r="BM153" s="181" t="s">
        <v>239</v>
      </c>
    </row>
    <row r="154" spans="1:65" s="2" customFormat="1">
      <c r="A154" s="36"/>
      <c r="B154" s="37"/>
      <c r="C154" s="38"/>
      <c r="D154" s="183" t="s">
        <v>136</v>
      </c>
      <c r="E154" s="38"/>
      <c r="F154" s="184" t="s">
        <v>240</v>
      </c>
      <c r="G154" s="38"/>
      <c r="H154" s="38"/>
      <c r="I154" s="185"/>
      <c r="J154" s="38"/>
      <c r="K154" s="38"/>
      <c r="L154" s="41"/>
      <c r="M154" s="186"/>
      <c r="N154" s="187"/>
      <c r="O154" s="66"/>
      <c r="P154" s="66"/>
      <c r="Q154" s="66"/>
      <c r="R154" s="66"/>
      <c r="S154" s="66"/>
      <c r="T154" s="67"/>
      <c r="U154" s="36"/>
      <c r="V154" s="36"/>
      <c r="W154" s="36"/>
      <c r="X154" s="36"/>
      <c r="Y154" s="36"/>
      <c r="Z154" s="36"/>
      <c r="AA154" s="36"/>
      <c r="AB154" s="36"/>
      <c r="AC154" s="36"/>
      <c r="AD154" s="36"/>
      <c r="AE154" s="36"/>
      <c r="AT154" s="19" t="s">
        <v>136</v>
      </c>
      <c r="AU154" s="19" t="s">
        <v>134</v>
      </c>
    </row>
    <row r="155" spans="1:65" s="13" customFormat="1">
      <c r="B155" s="188"/>
      <c r="C155" s="189"/>
      <c r="D155" s="190" t="s">
        <v>138</v>
      </c>
      <c r="E155" s="191" t="s">
        <v>18</v>
      </c>
      <c r="F155" s="192" t="s">
        <v>139</v>
      </c>
      <c r="G155" s="189"/>
      <c r="H155" s="193">
        <v>0.97499999999999998</v>
      </c>
      <c r="I155" s="194"/>
      <c r="J155" s="189"/>
      <c r="K155" s="189"/>
      <c r="L155" s="195"/>
      <c r="M155" s="196"/>
      <c r="N155" s="197"/>
      <c r="O155" s="197"/>
      <c r="P155" s="197"/>
      <c r="Q155" s="197"/>
      <c r="R155" s="197"/>
      <c r="S155" s="197"/>
      <c r="T155" s="198"/>
      <c r="AT155" s="199" t="s">
        <v>138</v>
      </c>
      <c r="AU155" s="199" t="s">
        <v>134</v>
      </c>
      <c r="AV155" s="13" t="s">
        <v>134</v>
      </c>
      <c r="AW155" s="13" t="s">
        <v>32</v>
      </c>
      <c r="AX155" s="13" t="s">
        <v>76</v>
      </c>
      <c r="AY155" s="199" t="s">
        <v>125</v>
      </c>
    </row>
    <row r="156" spans="1:65" s="2" customFormat="1" ht="16.5" customHeight="1">
      <c r="A156" s="36"/>
      <c r="B156" s="37"/>
      <c r="C156" s="170" t="s">
        <v>7</v>
      </c>
      <c r="D156" s="170" t="s">
        <v>128</v>
      </c>
      <c r="E156" s="171" t="s">
        <v>241</v>
      </c>
      <c r="F156" s="172" t="s">
        <v>242</v>
      </c>
      <c r="G156" s="173" t="s">
        <v>131</v>
      </c>
      <c r="H156" s="174">
        <v>5.52</v>
      </c>
      <c r="I156" s="175"/>
      <c r="J156" s="176">
        <f>ROUND(I156*H156,2)</f>
        <v>0</v>
      </c>
      <c r="K156" s="172" t="s">
        <v>132</v>
      </c>
      <c r="L156" s="41"/>
      <c r="M156" s="177" t="s">
        <v>18</v>
      </c>
      <c r="N156" s="178" t="s">
        <v>43</v>
      </c>
      <c r="O156" s="66"/>
      <c r="P156" s="179">
        <f>O156*H156</f>
        <v>0</v>
      </c>
      <c r="Q156" s="179">
        <v>0</v>
      </c>
      <c r="R156" s="179">
        <f>Q156*H156</f>
        <v>0</v>
      </c>
      <c r="S156" s="179">
        <v>0</v>
      </c>
      <c r="T156" s="180">
        <f>S156*H156</f>
        <v>0</v>
      </c>
      <c r="U156" s="36"/>
      <c r="V156" s="36"/>
      <c r="W156" s="36"/>
      <c r="X156" s="36"/>
      <c r="Y156" s="36"/>
      <c r="Z156" s="36"/>
      <c r="AA156" s="36"/>
      <c r="AB156" s="36"/>
      <c r="AC156" s="36"/>
      <c r="AD156" s="36"/>
      <c r="AE156" s="36"/>
      <c r="AR156" s="181" t="s">
        <v>133</v>
      </c>
      <c r="AT156" s="181" t="s">
        <v>128</v>
      </c>
      <c r="AU156" s="181" t="s">
        <v>134</v>
      </c>
      <c r="AY156" s="19" t="s">
        <v>125</v>
      </c>
      <c r="BE156" s="182">
        <f>IF(N156="základní",J156,0)</f>
        <v>0</v>
      </c>
      <c r="BF156" s="182">
        <f>IF(N156="snížená",J156,0)</f>
        <v>0</v>
      </c>
      <c r="BG156" s="182">
        <f>IF(N156="zákl. přenesená",J156,0)</f>
        <v>0</v>
      </c>
      <c r="BH156" s="182">
        <f>IF(N156="sníž. přenesená",J156,0)</f>
        <v>0</v>
      </c>
      <c r="BI156" s="182">
        <f>IF(N156="nulová",J156,0)</f>
        <v>0</v>
      </c>
      <c r="BJ156" s="19" t="s">
        <v>134</v>
      </c>
      <c r="BK156" s="182">
        <f>ROUND(I156*H156,2)</f>
        <v>0</v>
      </c>
      <c r="BL156" s="19" t="s">
        <v>133</v>
      </c>
      <c r="BM156" s="181" t="s">
        <v>243</v>
      </c>
    </row>
    <row r="157" spans="1:65" s="2" customFormat="1">
      <c r="A157" s="36"/>
      <c r="B157" s="37"/>
      <c r="C157" s="38"/>
      <c r="D157" s="183" t="s">
        <v>136</v>
      </c>
      <c r="E157" s="38"/>
      <c r="F157" s="184" t="s">
        <v>244</v>
      </c>
      <c r="G157" s="38"/>
      <c r="H157" s="38"/>
      <c r="I157" s="185"/>
      <c r="J157" s="38"/>
      <c r="K157" s="38"/>
      <c r="L157" s="41"/>
      <c r="M157" s="186"/>
      <c r="N157" s="187"/>
      <c r="O157" s="66"/>
      <c r="P157" s="66"/>
      <c r="Q157" s="66"/>
      <c r="R157" s="66"/>
      <c r="S157" s="66"/>
      <c r="T157" s="67"/>
      <c r="U157" s="36"/>
      <c r="V157" s="36"/>
      <c r="W157" s="36"/>
      <c r="X157" s="36"/>
      <c r="Y157" s="36"/>
      <c r="Z157" s="36"/>
      <c r="AA157" s="36"/>
      <c r="AB157" s="36"/>
      <c r="AC157" s="36"/>
      <c r="AD157" s="36"/>
      <c r="AE157" s="36"/>
      <c r="AT157" s="19" t="s">
        <v>136</v>
      </c>
      <c r="AU157" s="19" t="s">
        <v>134</v>
      </c>
    </row>
    <row r="158" spans="1:65" s="13" customFormat="1">
      <c r="B158" s="188"/>
      <c r="C158" s="189"/>
      <c r="D158" s="190" t="s">
        <v>138</v>
      </c>
      <c r="E158" s="191" t="s">
        <v>18</v>
      </c>
      <c r="F158" s="192" t="s">
        <v>245</v>
      </c>
      <c r="G158" s="189"/>
      <c r="H158" s="193">
        <v>4.75</v>
      </c>
      <c r="I158" s="194"/>
      <c r="J158" s="189"/>
      <c r="K158" s="189"/>
      <c r="L158" s="195"/>
      <c r="M158" s="196"/>
      <c r="N158" s="197"/>
      <c r="O158" s="197"/>
      <c r="P158" s="197"/>
      <c r="Q158" s="197"/>
      <c r="R158" s="197"/>
      <c r="S158" s="197"/>
      <c r="T158" s="198"/>
      <c r="AT158" s="199" t="s">
        <v>138</v>
      </c>
      <c r="AU158" s="199" t="s">
        <v>134</v>
      </c>
      <c r="AV158" s="13" t="s">
        <v>134</v>
      </c>
      <c r="AW158" s="13" t="s">
        <v>32</v>
      </c>
      <c r="AX158" s="13" t="s">
        <v>71</v>
      </c>
      <c r="AY158" s="199" t="s">
        <v>125</v>
      </c>
    </row>
    <row r="159" spans="1:65" s="14" customFormat="1">
      <c r="B159" s="200"/>
      <c r="C159" s="201"/>
      <c r="D159" s="190" t="s">
        <v>138</v>
      </c>
      <c r="E159" s="202" t="s">
        <v>18</v>
      </c>
      <c r="F159" s="203" t="s">
        <v>196</v>
      </c>
      <c r="G159" s="201"/>
      <c r="H159" s="204">
        <v>4.75</v>
      </c>
      <c r="I159" s="205"/>
      <c r="J159" s="201"/>
      <c r="K159" s="201"/>
      <c r="L159" s="206"/>
      <c r="M159" s="207"/>
      <c r="N159" s="208"/>
      <c r="O159" s="208"/>
      <c r="P159" s="208"/>
      <c r="Q159" s="208"/>
      <c r="R159" s="208"/>
      <c r="S159" s="208"/>
      <c r="T159" s="209"/>
      <c r="AT159" s="210" t="s">
        <v>138</v>
      </c>
      <c r="AU159" s="210" t="s">
        <v>134</v>
      </c>
      <c r="AV159" s="14" t="s">
        <v>126</v>
      </c>
      <c r="AW159" s="14" t="s">
        <v>32</v>
      </c>
      <c r="AX159" s="14" t="s">
        <v>71</v>
      </c>
      <c r="AY159" s="210" t="s">
        <v>125</v>
      </c>
    </row>
    <row r="160" spans="1:65" s="13" customFormat="1">
      <c r="B160" s="188"/>
      <c r="C160" s="189"/>
      <c r="D160" s="190" t="s">
        <v>138</v>
      </c>
      <c r="E160" s="191" t="s">
        <v>18</v>
      </c>
      <c r="F160" s="192" t="s">
        <v>246</v>
      </c>
      <c r="G160" s="189"/>
      <c r="H160" s="193">
        <v>0.77</v>
      </c>
      <c r="I160" s="194"/>
      <c r="J160" s="189"/>
      <c r="K160" s="189"/>
      <c r="L160" s="195"/>
      <c r="M160" s="196"/>
      <c r="N160" s="197"/>
      <c r="O160" s="197"/>
      <c r="P160" s="197"/>
      <c r="Q160" s="197"/>
      <c r="R160" s="197"/>
      <c r="S160" s="197"/>
      <c r="T160" s="198"/>
      <c r="AT160" s="199" t="s">
        <v>138</v>
      </c>
      <c r="AU160" s="199" t="s">
        <v>134</v>
      </c>
      <c r="AV160" s="13" t="s">
        <v>134</v>
      </c>
      <c r="AW160" s="13" t="s">
        <v>32</v>
      </c>
      <c r="AX160" s="13" t="s">
        <v>71</v>
      </c>
      <c r="AY160" s="199" t="s">
        <v>125</v>
      </c>
    </row>
    <row r="161" spans="1:65" s="14" customFormat="1">
      <c r="B161" s="200"/>
      <c r="C161" s="201"/>
      <c r="D161" s="190" t="s">
        <v>138</v>
      </c>
      <c r="E161" s="202" t="s">
        <v>18</v>
      </c>
      <c r="F161" s="203" t="s">
        <v>196</v>
      </c>
      <c r="G161" s="201"/>
      <c r="H161" s="204">
        <v>0.77</v>
      </c>
      <c r="I161" s="205"/>
      <c r="J161" s="201"/>
      <c r="K161" s="201"/>
      <c r="L161" s="206"/>
      <c r="M161" s="207"/>
      <c r="N161" s="208"/>
      <c r="O161" s="208"/>
      <c r="P161" s="208"/>
      <c r="Q161" s="208"/>
      <c r="R161" s="208"/>
      <c r="S161" s="208"/>
      <c r="T161" s="209"/>
      <c r="AT161" s="210" t="s">
        <v>138</v>
      </c>
      <c r="AU161" s="210" t="s">
        <v>134</v>
      </c>
      <c r="AV161" s="14" t="s">
        <v>126</v>
      </c>
      <c r="AW161" s="14" t="s">
        <v>32</v>
      </c>
      <c r="AX161" s="14" t="s">
        <v>71</v>
      </c>
      <c r="AY161" s="210" t="s">
        <v>125</v>
      </c>
    </row>
    <row r="162" spans="1:65" s="15" customFormat="1">
      <c r="B162" s="211"/>
      <c r="C162" s="212"/>
      <c r="D162" s="190" t="s">
        <v>138</v>
      </c>
      <c r="E162" s="213" t="s">
        <v>18</v>
      </c>
      <c r="F162" s="214" t="s">
        <v>198</v>
      </c>
      <c r="G162" s="212"/>
      <c r="H162" s="215">
        <v>5.52</v>
      </c>
      <c r="I162" s="216"/>
      <c r="J162" s="212"/>
      <c r="K162" s="212"/>
      <c r="L162" s="217"/>
      <c r="M162" s="218"/>
      <c r="N162" s="219"/>
      <c r="O162" s="219"/>
      <c r="P162" s="219"/>
      <c r="Q162" s="219"/>
      <c r="R162" s="219"/>
      <c r="S162" s="219"/>
      <c r="T162" s="220"/>
      <c r="AT162" s="221" t="s">
        <v>138</v>
      </c>
      <c r="AU162" s="221" t="s">
        <v>134</v>
      </c>
      <c r="AV162" s="15" t="s">
        <v>133</v>
      </c>
      <c r="AW162" s="15" t="s">
        <v>32</v>
      </c>
      <c r="AX162" s="15" t="s">
        <v>76</v>
      </c>
      <c r="AY162" s="221" t="s">
        <v>125</v>
      </c>
    </row>
    <row r="163" spans="1:65" s="2" customFormat="1" ht="21.75" customHeight="1">
      <c r="A163" s="36"/>
      <c r="B163" s="37"/>
      <c r="C163" s="170" t="s">
        <v>247</v>
      </c>
      <c r="D163" s="170" t="s">
        <v>128</v>
      </c>
      <c r="E163" s="171" t="s">
        <v>248</v>
      </c>
      <c r="F163" s="172" t="s">
        <v>249</v>
      </c>
      <c r="G163" s="173" t="s">
        <v>207</v>
      </c>
      <c r="H163" s="174">
        <v>45</v>
      </c>
      <c r="I163" s="175"/>
      <c r="J163" s="176">
        <f>ROUND(I163*H163,2)</f>
        <v>0</v>
      </c>
      <c r="K163" s="172" t="s">
        <v>132</v>
      </c>
      <c r="L163" s="41"/>
      <c r="M163" s="177" t="s">
        <v>18</v>
      </c>
      <c r="N163" s="178" t="s">
        <v>43</v>
      </c>
      <c r="O163" s="66"/>
      <c r="P163" s="179">
        <f>O163*H163</f>
        <v>0</v>
      </c>
      <c r="Q163" s="179">
        <v>0</v>
      </c>
      <c r="R163" s="179">
        <f>Q163*H163</f>
        <v>0</v>
      </c>
      <c r="S163" s="179">
        <v>2E-3</v>
      </c>
      <c r="T163" s="180">
        <f>S163*H163</f>
        <v>0.09</v>
      </c>
      <c r="U163" s="36"/>
      <c r="V163" s="36"/>
      <c r="W163" s="36"/>
      <c r="X163" s="36"/>
      <c r="Y163" s="36"/>
      <c r="Z163" s="36"/>
      <c r="AA163" s="36"/>
      <c r="AB163" s="36"/>
      <c r="AC163" s="36"/>
      <c r="AD163" s="36"/>
      <c r="AE163" s="36"/>
      <c r="AR163" s="181" t="s">
        <v>133</v>
      </c>
      <c r="AT163" s="181" t="s">
        <v>128</v>
      </c>
      <c r="AU163" s="181" t="s">
        <v>134</v>
      </c>
      <c r="AY163" s="19" t="s">
        <v>125</v>
      </c>
      <c r="BE163" s="182">
        <f>IF(N163="základní",J163,0)</f>
        <v>0</v>
      </c>
      <c r="BF163" s="182">
        <f>IF(N163="snížená",J163,0)</f>
        <v>0</v>
      </c>
      <c r="BG163" s="182">
        <f>IF(N163="zákl. přenesená",J163,0)</f>
        <v>0</v>
      </c>
      <c r="BH163" s="182">
        <f>IF(N163="sníž. přenesená",J163,0)</f>
        <v>0</v>
      </c>
      <c r="BI163" s="182">
        <f>IF(N163="nulová",J163,0)</f>
        <v>0</v>
      </c>
      <c r="BJ163" s="19" t="s">
        <v>134</v>
      </c>
      <c r="BK163" s="182">
        <f>ROUND(I163*H163,2)</f>
        <v>0</v>
      </c>
      <c r="BL163" s="19" t="s">
        <v>133</v>
      </c>
      <c r="BM163" s="181" t="s">
        <v>250</v>
      </c>
    </row>
    <row r="164" spans="1:65" s="2" customFormat="1">
      <c r="A164" s="36"/>
      <c r="B164" s="37"/>
      <c r="C164" s="38"/>
      <c r="D164" s="183" t="s">
        <v>136</v>
      </c>
      <c r="E164" s="38"/>
      <c r="F164" s="184" t="s">
        <v>251</v>
      </c>
      <c r="G164" s="38"/>
      <c r="H164" s="38"/>
      <c r="I164" s="185"/>
      <c r="J164" s="38"/>
      <c r="K164" s="38"/>
      <c r="L164" s="41"/>
      <c r="M164" s="186"/>
      <c r="N164" s="187"/>
      <c r="O164" s="66"/>
      <c r="P164" s="66"/>
      <c r="Q164" s="66"/>
      <c r="R164" s="66"/>
      <c r="S164" s="66"/>
      <c r="T164" s="67"/>
      <c r="U164" s="36"/>
      <c r="V164" s="36"/>
      <c r="W164" s="36"/>
      <c r="X164" s="36"/>
      <c r="Y164" s="36"/>
      <c r="Z164" s="36"/>
      <c r="AA164" s="36"/>
      <c r="AB164" s="36"/>
      <c r="AC164" s="36"/>
      <c r="AD164" s="36"/>
      <c r="AE164" s="36"/>
      <c r="AT164" s="19" t="s">
        <v>136</v>
      </c>
      <c r="AU164" s="19" t="s">
        <v>134</v>
      </c>
    </row>
    <row r="165" spans="1:65" s="2" customFormat="1" ht="21.75" customHeight="1">
      <c r="A165" s="36"/>
      <c r="B165" s="37"/>
      <c r="C165" s="170" t="s">
        <v>252</v>
      </c>
      <c r="D165" s="170" t="s">
        <v>128</v>
      </c>
      <c r="E165" s="171" t="s">
        <v>253</v>
      </c>
      <c r="F165" s="172" t="s">
        <v>254</v>
      </c>
      <c r="G165" s="173" t="s">
        <v>207</v>
      </c>
      <c r="H165" s="174">
        <v>15</v>
      </c>
      <c r="I165" s="175"/>
      <c r="J165" s="176">
        <f>ROUND(I165*H165,2)</f>
        <v>0</v>
      </c>
      <c r="K165" s="172" t="s">
        <v>132</v>
      </c>
      <c r="L165" s="41"/>
      <c r="M165" s="177" t="s">
        <v>18</v>
      </c>
      <c r="N165" s="178" t="s">
        <v>43</v>
      </c>
      <c r="O165" s="66"/>
      <c r="P165" s="179">
        <f>O165*H165</f>
        <v>0</v>
      </c>
      <c r="Q165" s="179">
        <v>0</v>
      </c>
      <c r="R165" s="179">
        <f>Q165*H165</f>
        <v>0</v>
      </c>
      <c r="S165" s="179">
        <v>4.0000000000000001E-3</v>
      </c>
      <c r="T165" s="180">
        <f>S165*H165</f>
        <v>0.06</v>
      </c>
      <c r="U165" s="36"/>
      <c r="V165" s="36"/>
      <c r="W165" s="36"/>
      <c r="X165" s="36"/>
      <c r="Y165" s="36"/>
      <c r="Z165" s="36"/>
      <c r="AA165" s="36"/>
      <c r="AB165" s="36"/>
      <c r="AC165" s="36"/>
      <c r="AD165" s="36"/>
      <c r="AE165" s="36"/>
      <c r="AR165" s="181" t="s">
        <v>133</v>
      </c>
      <c r="AT165" s="181" t="s">
        <v>128</v>
      </c>
      <c r="AU165" s="181" t="s">
        <v>134</v>
      </c>
      <c r="AY165" s="19" t="s">
        <v>125</v>
      </c>
      <c r="BE165" s="182">
        <f>IF(N165="základní",J165,0)</f>
        <v>0</v>
      </c>
      <c r="BF165" s="182">
        <f>IF(N165="snížená",J165,0)</f>
        <v>0</v>
      </c>
      <c r="BG165" s="182">
        <f>IF(N165="zákl. přenesená",J165,0)</f>
        <v>0</v>
      </c>
      <c r="BH165" s="182">
        <f>IF(N165="sníž. přenesená",J165,0)</f>
        <v>0</v>
      </c>
      <c r="BI165" s="182">
        <f>IF(N165="nulová",J165,0)</f>
        <v>0</v>
      </c>
      <c r="BJ165" s="19" t="s">
        <v>134</v>
      </c>
      <c r="BK165" s="182">
        <f>ROUND(I165*H165,2)</f>
        <v>0</v>
      </c>
      <c r="BL165" s="19" t="s">
        <v>133</v>
      </c>
      <c r="BM165" s="181" t="s">
        <v>255</v>
      </c>
    </row>
    <row r="166" spans="1:65" s="2" customFormat="1">
      <c r="A166" s="36"/>
      <c r="B166" s="37"/>
      <c r="C166" s="38"/>
      <c r="D166" s="183" t="s">
        <v>136</v>
      </c>
      <c r="E166" s="38"/>
      <c r="F166" s="184" t="s">
        <v>256</v>
      </c>
      <c r="G166" s="38"/>
      <c r="H166" s="38"/>
      <c r="I166" s="185"/>
      <c r="J166" s="38"/>
      <c r="K166" s="38"/>
      <c r="L166" s="41"/>
      <c r="M166" s="186"/>
      <c r="N166" s="187"/>
      <c r="O166" s="66"/>
      <c r="P166" s="66"/>
      <c r="Q166" s="66"/>
      <c r="R166" s="66"/>
      <c r="S166" s="66"/>
      <c r="T166" s="67"/>
      <c r="U166" s="36"/>
      <c r="V166" s="36"/>
      <c r="W166" s="36"/>
      <c r="X166" s="36"/>
      <c r="Y166" s="36"/>
      <c r="Z166" s="36"/>
      <c r="AA166" s="36"/>
      <c r="AB166" s="36"/>
      <c r="AC166" s="36"/>
      <c r="AD166" s="36"/>
      <c r="AE166" s="36"/>
      <c r="AT166" s="19" t="s">
        <v>136</v>
      </c>
      <c r="AU166" s="19" t="s">
        <v>134</v>
      </c>
    </row>
    <row r="167" spans="1:65" s="2" customFormat="1" ht="21.75" customHeight="1">
      <c r="A167" s="36"/>
      <c r="B167" s="37"/>
      <c r="C167" s="170" t="s">
        <v>257</v>
      </c>
      <c r="D167" s="170" t="s">
        <v>128</v>
      </c>
      <c r="E167" s="171" t="s">
        <v>258</v>
      </c>
      <c r="F167" s="172" t="s">
        <v>259</v>
      </c>
      <c r="G167" s="173" t="s">
        <v>207</v>
      </c>
      <c r="H167" s="174">
        <v>6</v>
      </c>
      <c r="I167" s="175"/>
      <c r="J167" s="176">
        <f>ROUND(I167*H167,2)</f>
        <v>0</v>
      </c>
      <c r="K167" s="172" t="s">
        <v>132</v>
      </c>
      <c r="L167" s="41"/>
      <c r="M167" s="177" t="s">
        <v>18</v>
      </c>
      <c r="N167" s="178" t="s">
        <v>43</v>
      </c>
      <c r="O167" s="66"/>
      <c r="P167" s="179">
        <f>O167*H167</f>
        <v>0</v>
      </c>
      <c r="Q167" s="179">
        <v>0</v>
      </c>
      <c r="R167" s="179">
        <f>Q167*H167</f>
        <v>0</v>
      </c>
      <c r="S167" s="179">
        <v>5.0000000000000001E-3</v>
      </c>
      <c r="T167" s="180">
        <f>S167*H167</f>
        <v>0.03</v>
      </c>
      <c r="U167" s="36"/>
      <c r="V167" s="36"/>
      <c r="W167" s="36"/>
      <c r="X167" s="36"/>
      <c r="Y167" s="36"/>
      <c r="Z167" s="36"/>
      <c r="AA167" s="36"/>
      <c r="AB167" s="36"/>
      <c r="AC167" s="36"/>
      <c r="AD167" s="36"/>
      <c r="AE167" s="36"/>
      <c r="AR167" s="181" t="s">
        <v>133</v>
      </c>
      <c r="AT167" s="181" t="s">
        <v>128</v>
      </c>
      <c r="AU167" s="181" t="s">
        <v>134</v>
      </c>
      <c r="AY167" s="19" t="s">
        <v>125</v>
      </c>
      <c r="BE167" s="182">
        <f>IF(N167="základní",J167,0)</f>
        <v>0</v>
      </c>
      <c r="BF167" s="182">
        <f>IF(N167="snížená",J167,0)</f>
        <v>0</v>
      </c>
      <c r="BG167" s="182">
        <f>IF(N167="zákl. přenesená",J167,0)</f>
        <v>0</v>
      </c>
      <c r="BH167" s="182">
        <f>IF(N167="sníž. přenesená",J167,0)</f>
        <v>0</v>
      </c>
      <c r="BI167" s="182">
        <f>IF(N167="nulová",J167,0)</f>
        <v>0</v>
      </c>
      <c r="BJ167" s="19" t="s">
        <v>134</v>
      </c>
      <c r="BK167" s="182">
        <f>ROUND(I167*H167,2)</f>
        <v>0</v>
      </c>
      <c r="BL167" s="19" t="s">
        <v>133</v>
      </c>
      <c r="BM167" s="181" t="s">
        <v>260</v>
      </c>
    </row>
    <row r="168" spans="1:65" s="2" customFormat="1">
      <c r="A168" s="36"/>
      <c r="B168" s="37"/>
      <c r="C168" s="38"/>
      <c r="D168" s="183" t="s">
        <v>136</v>
      </c>
      <c r="E168" s="38"/>
      <c r="F168" s="184" t="s">
        <v>261</v>
      </c>
      <c r="G168" s="38"/>
      <c r="H168" s="38"/>
      <c r="I168" s="185"/>
      <c r="J168" s="38"/>
      <c r="K168" s="38"/>
      <c r="L168" s="41"/>
      <c r="M168" s="186"/>
      <c r="N168" s="187"/>
      <c r="O168" s="66"/>
      <c r="P168" s="66"/>
      <c r="Q168" s="66"/>
      <c r="R168" s="66"/>
      <c r="S168" s="66"/>
      <c r="T168" s="67"/>
      <c r="U168" s="36"/>
      <c r="V168" s="36"/>
      <c r="W168" s="36"/>
      <c r="X168" s="36"/>
      <c r="Y168" s="36"/>
      <c r="Z168" s="36"/>
      <c r="AA168" s="36"/>
      <c r="AB168" s="36"/>
      <c r="AC168" s="36"/>
      <c r="AD168" s="36"/>
      <c r="AE168" s="36"/>
      <c r="AT168" s="19" t="s">
        <v>136</v>
      </c>
      <c r="AU168" s="19" t="s">
        <v>134</v>
      </c>
    </row>
    <row r="169" spans="1:65" s="2" customFormat="1" ht="21.75" customHeight="1">
      <c r="A169" s="36"/>
      <c r="B169" s="37"/>
      <c r="C169" s="170" t="s">
        <v>262</v>
      </c>
      <c r="D169" s="170" t="s">
        <v>128</v>
      </c>
      <c r="E169" s="171" t="s">
        <v>263</v>
      </c>
      <c r="F169" s="172" t="s">
        <v>264</v>
      </c>
      <c r="G169" s="173" t="s">
        <v>207</v>
      </c>
      <c r="H169" s="174">
        <v>10</v>
      </c>
      <c r="I169" s="175"/>
      <c r="J169" s="176">
        <f>ROUND(I169*H169,2)</f>
        <v>0</v>
      </c>
      <c r="K169" s="172" t="s">
        <v>132</v>
      </c>
      <c r="L169" s="41"/>
      <c r="M169" s="177" t="s">
        <v>18</v>
      </c>
      <c r="N169" s="178" t="s">
        <v>43</v>
      </c>
      <c r="O169" s="66"/>
      <c r="P169" s="179">
        <f>O169*H169</f>
        <v>0</v>
      </c>
      <c r="Q169" s="179">
        <v>0</v>
      </c>
      <c r="R169" s="179">
        <f>Q169*H169</f>
        <v>0</v>
      </c>
      <c r="S169" s="179">
        <v>8.9999999999999993E-3</v>
      </c>
      <c r="T169" s="180">
        <f>S169*H169</f>
        <v>0.09</v>
      </c>
      <c r="U169" s="36"/>
      <c r="V169" s="36"/>
      <c r="W169" s="36"/>
      <c r="X169" s="36"/>
      <c r="Y169" s="36"/>
      <c r="Z169" s="36"/>
      <c r="AA169" s="36"/>
      <c r="AB169" s="36"/>
      <c r="AC169" s="36"/>
      <c r="AD169" s="36"/>
      <c r="AE169" s="36"/>
      <c r="AR169" s="181" t="s">
        <v>133</v>
      </c>
      <c r="AT169" s="181" t="s">
        <v>128</v>
      </c>
      <c r="AU169" s="181" t="s">
        <v>134</v>
      </c>
      <c r="AY169" s="19" t="s">
        <v>125</v>
      </c>
      <c r="BE169" s="182">
        <f>IF(N169="základní",J169,0)</f>
        <v>0</v>
      </c>
      <c r="BF169" s="182">
        <f>IF(N169="snížená",J169,0)</f>
        <v>0</v>
      </c>
      <c r="BG169" s="182">
        <f>IF(N169="zákl. přenesená",J169,0)</f>
        <v>0</v>
      </c>
      <c r="BH169" s="182">
        <f>IF(N169="sníž. přenesená",J169,0)</f>
        <v>0</v>
      </c>
      <c r="BI169" s="182">
        <f>IF(N169="nulová",J169,0)</f>
        <v>0</v>
      </c>
      <c r="BJ169" s="19" t="s">
        <v>134</v>
      </c>
      <c r="BK169" s="182">
        <f>ROUND(I169*H169,2)</f>
        <v>0</v>
      </c>
      <c r="BL169" s="19" t="s">
        <v>133</v>
      </c>
      <c r="BM169" s="181" t="s">
        <v>265</v>
      </c>
    </row>
    <row r="170" spans="1:65" s="2" customFormat="1">
      <c r="A170" s="36"/>
      <c r="B170" s="37"/>
      <c r="C170" s="38"/>
      <c r="D170" s="183" t="s">
        <v>136</v>
      </c>
      <c r="E170" s="38"/>
      <c r="F170" s="184" t="s">
        <v>266</v>
      </c>
      <c r="G170" s="38"/>
      <c r="H170" s="38"/>
      <c r="I170" s="185"/>
      <c r="J170" s="38"/>
      <c r="K170" s="38"/>
      <c r="L170" s="41"/>
      <c r="M170" s="186"/>
      <c r="N170" s="187"/>
      <c r="O170" s="66"/>
      <c r="P170" s="66"/>
      <c r="Q170" s="66"/>
      <c r="R170" s="66"/>
      <c r="S170" s="66"/>
      <c r="T170" s="67"/>
      <c r="U170" s="36"/>
      <c r="V170" s="36"/>
      <c r="W170" s="36"/>
      <c r="X170" s="36"/>
      <c r="Y170" s="36"/>
      <c r="Z170" s="36"/>
      <c r="AA170" s="36"/>
      <c r="AB170" s="36"/>
      <c r="AC170" s="36"/>
      <c r="AD170" s="36"/>
      <c r="AE170" s="36"/>
      <c r="AT170" s="19" t="s">
        <v>136</v>
      </c>
      <c r="AU170" s="19" t="s">
        <v>134</v>
      </c>
    </row>
    <row r="171" spans="1:65" s="2" customFormat="1" ht="21.75" customHeight="1">
      <c r="A171" s="36"/>
      <c r="B171" s="37"/>
      <c r="C171" s="170" t="s">
        <v>267</v>
      </c>
      <c r="D171" s="170" t="s">
        <v>128</v>
      </c>
      <c r="E171" s="171" t="s">
        <v>268</v>
      </c>
      <c r="F171" s="172" t="s">
        <v>269</v>
      </c>
      <c r="G171" s="173" t="s">
        <v>207</v>
      </c>
      <c r="H171" s="174">
        <v>15</v>
      </c>
      <c r="I171" s="175"/>
      <c r="J171" s="176">
        <f>ROUND(I171*H171,2)</f>
        <v>0</v>
      </c>
      <c r="K171" s="172" t="s">
        <v>132</v>
      </c>
      <c r="L171" s="41"/>
      <c r="M171" s="177" t="s">
        <v>18</v>
      </c>
      <c r="N171" s="178" t="s">
        <v>43</v>
      </c>
      <c r="O171" s="66"/>
      <c r="P171" s="179">
        <f>O171*H171</f>
        <v>0</v>
      </c>
      <c r="Q171" s="179">
        <v>1.0000000000000001E-5</v>
      </c>
      <c r="R171" s="179">
        <f>Q171*H171</f>
        <v>1.5000000000000001E-4</v>
      </c>
      <c r="S171" s="179">
        <v>2E-3</v>
      </c>
      <c r="T171" s="180">
        <f>S171*H171</f>
        <v>0.03</v>
      </c>
      <c r="U171" s="36"/>
      <c r="V171" s="36"/>
      <c r="W171" s="36"/>
      <c r="X171" s="36"/>
      <c r="Y171" s="36"/>
      <c r="Z171" s="36"/>
      <c r="AA171" s="36"/>
      <c r="AB171" s="36"/>
      <c r="AC171" s="36"/>
      <c r="AD171" s="36"/>
      <c r="AE171" s="36"/>
      <c r="AR171" s="181" t="s">
        <v>133</v>
      </c>
      <c r="AT171" s="181" t="s">
        <v>128</v>
      </c>
      <c r="AU171" s="181" t="s">
        <v>134</v>
      </c>
      <c r="AY171" s="19" t="s">
        <v>125</v>
      </c>
      <c r="BE171" s="182">
        <f>IF(N171="základní",J171,0)</f>
        <v>0</v>
      </c>
      <c r="BF171" s="182">
        <f>IF(N171="snížená",J171,0)</f>
        <v>0</v>
      </c>
      <c r="BG171" s="182">
        <f>IF(N171="zákl. přenesená",J171,0)</f>
        <v>0</v>
      </c>
      <c r="BH171" s="182">
        <f>IF(N171="sníž. přenesená",J171,0)</f>
        <v>0</v>
      </c>
      <c r="BI171" s="182">
        <f>IF(N171="nulová",J171,0)</f>
        <v>0</v>
      </c>
      <c r="BJ171" s="19" t="s">
        <v>134</v>
      </c>
      <c r="BK171" s="182">
        <f>ROUND(I171*H171,2)</f>
        <v>0</v>
      </c>
      <c r="BL171" s="19" t="s">
        <v>133</v>
      </c>
      <c r="BM171" s="181" t="s">
        <v>270</v>
      </c>
    </row>
    <row r="172" spans="1:65" s="2" customFormat="1">
      <c r="A172" s="36"/>
      <c r="B172" s="37"/>
      <c r="C172" s="38"/>
      <c r="D172" s="183" t="s">
        <v>136</v>
      </c>
      <c r="E172" s="38"/>
      <c r="F172" s="184" t="s">
        <v>271</v>
      </c>
      <c r="G172" s="38"/>
      <c r="H172" s="38"/>
      <c r="I172" s="185"/>
      <c r="J172" s="38"/>
      <c r="K172" s="38"/>
      <c r="L172" s="41"/>
      <c r="M172" s="186"/>
      <c r="N172" s="187"/>
      <c r="O172" s="66"/>
      <c r="P172" s="66"/>
      <c r="Q172" s="66"/>
      <c r="R172" s="66"/>
      <c r="S172" s="66"/>
      <c r="T172" s="67"/>
      <c r="U172" s="36"/>
      <c r="V172" s="36"/>
      <c r="W172" s="36"/>
      <c r="X172" s="36"/>
      <c r="Y172" s="36"/>
      <c r="Z172" s="36"/>
      <c r="AA172" s="36"/>
      <c r="AB172" s="36"/>
      <c r="AC172" s="36"/>
      <c r="AD172" s="36"/>
      <c r="AE172" s="36"/>
      <c r="AT172" s="19" t="s">
        <v>136</v>
      </c>
      <c r="AU172" s="19" t="s">
        <v>134</v>
      </c>
    </row>
    <row r="173" spans="1:65" s="2" customFormat="1" ht="16.5" customHeight="1">
      <c r="A173" s="36"/>
      <c r="B173" s="37"/>
      <c r="C173" s="170" t="s">
        <v>272</v>
      </c>
      <c r="D173" s="170" t="s">
        <v>128</v>
      </c>
      <c r="E173" s="171" t="s">
        <v>273</v>
      </c>
      <c r="F173" s="172" t="s">
        <v>274</v>
      </c>
      <c r="G173" s="173" t="s">
        <v>207</v>
      </c>
      <c r="H173" s="174">
        <v>20</v>
      </c>
      <c r="I173" s="175"/>
      <c r="J173" s="176">
        <f>ROUND(I173*H173,2)</f>
        <v>0</v>
      </c>
      <c r="K173" s="172" t="s">
        <v>132</v>
      </c>
      <c r="L173" s="41"/>
      <c r="M173" s="177" t="s">
        <v>18</v>
      </c>
      <c r="N173" s="178" t="s">
        <v>43</v>
      </c>
      <c r="O173" s="66"/>
      <c r="P173" s="179">
        <f>O173*H173</f>
        <v>0</v>
      </c>
      <c r="Q173" s="179">
        <v>5.0000000000000002E-5</v>
      </c>
      <c r="R173" s="179">
        <f>Q173*H173</f>
        <v>1E-3</v>
      </c>
      <c r="S173" s="179">
        <v>3.0000000000000001E-3</v>
      </c>
      <c r="T173" s="180">
        <f>S173*H173</f>
        <v>0.06</v>
      </c>
      <c r="U173" s="36"/>
      <c r="V173" s="36"/>
      <c r="W173" s="36"/>
      <c r="X173" s="36"/>
      <c r="Y173" s="36"/>
      <c r="Z173" s="36"/>
      <c r="AA173" s="36"/>
      <c r="AB173" s="36"/>
      <c r="AC173" s="36"/>
      <c r="AD173" s="36"/>
      <c r="AE173" s="36"/>
      <c r="AR173" s="181" t="s">
        <v>133</v>
      </c>
      <c r="AT173" s="181" t="s">
        <v>128</v>
      </c>
      <c r="AU173" s="181" t="s">
        <v>134</v>
      </c>
      <c r="AY173" s="19" t="s">
        <v>125</v>
      </c>
      <c r="BE173" s="182">
        <f>IF(N173="základní",J173,0)</f>
        <v>0</v>
      </c>
      <c r="BF173" s="182">
        <f>IF(N173="snížená",J173,0)</f>
        <v>0</v>
      </c>
      <c r="BG173" s="182">
        <f>IF(N173="zákl. přenesená",J173,0)</f>
        <v>0</v>
      </c>
      <c r="BH173" s="182">
        <f>IF(N173="sníž. přenesená",J173,0)</f>
        <v>0</v>
      </c>
      <c r="BI173" s="182">
        <f>IF(N173="nulová",J173,0)</f>
        <v>0</v>
      </c>
      <c r="BJ173" s="19" t="s">
        <v>134</v>
      </c>
      <c r="BK173" s="182">
        <f>ROUND(I173*H173,2)</f>
        <v>0</v>
      </c>
      <c r="BL173" s="19" t="s">
        <v>133</v>
      </c>
      <c r="BM173" s="181" t="s">
        <v>275</v>
      </c>
    </row>
    <row r="174" spans="1:65" s="2" customFormat="1">
      <c r="A174" s="36"/>
      <c r="B174" s="37"/>
      <c r="C174" s="38"/>
      <c r="D174" s="183" t="s">
        <v>136</v>
      </c>
      <c r="E174" s="38"/>
      <c r="F174" s="184" t="s">
        <v>276</v>
      </c>
      <c r="G174" s="38"/>
      <c r="H174" s="38"/>
      <c r="I174" s="185"/>
      <c r="J174" s="38"/>
      <c r="K174" s="38"/>
      <c r="L174" s="41"/>
      <c r="M174" s="186"/>
      <c r="N174" s="187"/>
      <c r="O174" s="66"/>
      <c r="P174" s="66"/>
      <c r="Q174" s="66"/>
      <c r="R174" s="66"/>
      <c r="S174" s="66"/>
      <c r="T174" s="67"/>
      <c r="U174" s="36"/>
      <c r="V174" s="36"/>
      <c r="W174" s="36"/>
      <c r="X174" s="36"/>
      <c r="Y174" s="36"/>
      <c r="Z174" s="36"/>
      <c r="AA174" s="36"/>
      <c r="AB174" s="36"/>
      <c r="AC174" s="36"/>
      <c r="AD174" s="36"/>
      <c r="AE174" s="36"/>
      <c r="AT174" s="19" t="s">
        <v>136</v>
      </c>
      <c r="AU174" s="19" t="s">
        <v>134</v>
      </c>
    </row>
    <row r="175" spans="1:65" s="2" customFormat="1" ht="16.5" customHeight="1">
      <c r="A175" s="36"/>
      <c r="B175" s="37"/>
      <c r="C175" s="170" t="s">
        <v>277</v>
      </c>
      <c r="D175" s="170" t="s">
        <v>128</v>
      </c>
      <c r="E175" s="171" t="s">
        <v>278</v>
      </c>
      <c r="F175" s="172" t="s">
        <v>279</v>
      </c>
      <c r="G175" s="173" t="s">
        <v>131</v>
      </c>
      <c r="H175" s="174">
        <v>30.4</v>
      </c>
      <c r="I175" s="175"/>
      <c r="J175" s="176">
        <f>ROUND(I175*H175,2)</f>
        <v>0</v>
      </c>
      <c r="K175" s="172" t="s">
        <v>132</v>
      </c>
      <c r="L175" s="41"/>
      <c r="M175" s="177" t="s">
        <v>18</v>
      </c>
      <c r="N175" s="178" t="s">
        <v>43</v>
      </c>
      <c r="O175" s="66"/>
      <c r="P175" s="179">
        <f>O175*H175</f>
        <v>0</v>
      </c>
      <c r="Q175" s="179">
        <v>0</v>
      </c>
      <c r="R175" s="179">
        <f>Q175*H175</f>
        <v>0</v>
      </c>
      <c r="S175" s="179">
        <v>6.0999999999999999E-2</v>
      </c>
      <c r="T175" s="180">
        <f>S175*H175</f>
        <v>1.8543999999999998</v>
      </c>
      <c r="U175" s="36"/>
      <c r="V175" s="36"/>
      <c r="W175" s="36"/>
      <c r="X175" s="36"/>
      <c r="Y175" s="36"/>
      <c r="Z175" s="36"/>
      <c r="AA175" s="36"/>
      <c r="AB175" s="36"/>
      <c r="AC175" s="36"/>
      <c r="AD175" s="36"/>
      <c r="AE175" s="36"/>
      <c r="AR175" s="181" t="s">
        <v>133</v>
      </c>
      <c r="AT175" s="181" t="s">
        <v>128</v>
      </c>
      <c r="AU175" s="181" t="s">
        <v>134</v>
      </c>
      <c r="AY175" s="19" t="s">
        <v>125</v>
      </c>
      <c r="BE175" s="182">
        <f>IF(N175="základní",J175,0)</f>
        <v>0</v>
      </c>
      <c r="BF175" s="182">
        <f>IF(N175="snížená",J175,0)</f>
        <v>0</v>
      </c>
      <c r="BG175" s="182">
        <f>IF(N175="zákl. přenesená",J175,0)</f>
        <v>0</v>
      </c>
      <c r="BH175" s="182">
        <f>IF(N175="sníž. přenesená",J175,0)</f>
        <v>0</v>
      </c>
      <c r="BI175" s="182">
        <f>IF(N175="nulová",J175,0)</f>
        <v>0</v>
      </c>
      <c r="BJ175" s="19" t="s">
        <v>134</v>
      </c>
      <c r="BK175" s="182">
        <f>ROUND(I175*H175,2)</f>
        <v>0</v>
      </c>
      <c r="BL175" s="19" t="s">
        <v>133</v>
      </c>
      <c r="BM175" s="181" t="s">
        <v>280</v>
      </c>
    </row>
    <row r="176" spans="1:65" s="2" customFormat="1">
      <c r="A176" s="36"/>
      <c r="B176" s="37"/>
      <c r="C176" s="38"/>
      <c r="D176" s="183" t="s">
        <v>136</v>
      </c>
      <c r="E176" s="38"/>
      <c r="F176" s="184" t="s">
        <v>281</v>
      </c>
      <c r="G176" s="38"/>
      <c r="H176" s="38"/>
      <c r="I176" s="185"/>
      <c r="J176" s="38"/>
      <c r="K176" s="38"/>
      <c r="L176" s="41"/>
      <c r="M176" s="186"/>
      <c r="N176" s="187"/>
      <c r="O176" s="66"/>
      <c r="P176" s="66"/>
      <c r="Q176" s="66"/>
      <c r="R176" s="66"/>
      <c r="S176" s="66"/>
      <c r="T176" s="67"/>
      <c r="U176" s="36"/>
      <c r="V176" s="36"/>
      <c r="W176" s="36"/>
      <c r="X176" s="36"/>
      <c r="Y176" s="36"/>
      <c r="Z176" s="36"/>
      <c r="AA176" s="36"/>
      <c r="AB176" s="36"/>
      <c r="AC176" s="36"/>
      <c r="AD176" s="36"/>
      <c r="AE176" s="36"/>
      <c r="AT176" s="19" t="s">
        <v>136</v>
      </c>
      <c r="AU176" s="19" t="s">
        <v>134</v>
      </c>
    </row>
    <row r="177" spans="1:65" s="13" customFormat="1">
      <c r="B177" s="188"/>
      <c r="C177" s="189"/>
      <c r="D177" s="190" t="s">
        <v>138</v>
      </c>
      <c r="E177" s="191" t="s">
        <v>18</v>
      </c>
      <c r="F177" s="192" t="s">
        <v>195</v>
      </c>
      <c r="G177" s="189"/>
      <c r="H177" s="193">
        <v>22</v>
      </c>
      <c r="I177" s="194"/>
      <c r="J177" s="189"/>
      <c r="K177" s="189"/>
      <c r="L177" s="195"/>
      <c r="M177" s="196"/>
      <c r="N177" s="197"/>
      <c r="O177" s="197"/>
      <c r="P177" s="197"/>
      <c r="Q177" s="197"/>
      <c r="R177" s="197"/>
      <c r="S177" s="197"/>
      <c r="T177" s="198"/>
      <c r="AT177" s="199" t="s">
        <v>138</v>
      </c>
      <c r="AU177" s="199" t="s">
        <v>134</v>
      </c>
      <c r="AV177" s="13" t="s">
        <v>134</v>
      </c>
      <c r="AW177" s="13" t="s">
        <v>32</v>
      </c>
      <c r="AX177" s="13" t="s">
        <v>71</v>
      </c>
      <c r="AY177" s="199" t="s">
        <v>125</v>
      </c>
    </row>
    <row r="178" spans="1:65" s="14" customFormat="1">
      <c r="B178" s="200"/>
      <c r="C178" s="201"/>
      <c r="D178" s="190" t="s">
        <v>138</v>
      </c>
      <c r="E178" s="202" t="s">
        <v>18</v>
      </c>
      <c r="F178" s="203" t="s">
        <v>196</v>
      </c>
      <c r="G178" s="201"/>
      <c r="H178" s="204">
        <v>22</v>
      </c>
      <c r="I178" s="205"/>
      <c r="J178" s="201"/>
      <c r="K178" s="201"/>
      <c r="L178" s="206"/>
      <c r="M178" s="207"/>
      <c r="N178" s="208"/>
      <c r="O178" s="208"/>
      <c r="P178" s="208"/>
      <c r="Q178" s="208"/>
      <c r="R178" s="208"/>
      <c r="S178" s="208"/>
      <c r="T178" s="209"/>
      <c r="AT178" s="210" t="s">
        <v>138</v>
      </c>
      <c r="AU178" s="210" t="s">
        <v>134</v>
      </c>
      <c r="AV178" s="14" t="s">
        <v>126</v>
      </c>
      <c r="AW178" s="14" t="s">
        <v>32</v>
      </c>
      <c r="AX178" s="14" t="s">
        <v>71</v>
      </c>
      <c r="AY178" s="210" t="s">
        <v>125</v>
      </c>
    </row>
    <row r="179" spans="1:65" s="13" customFormat="1">
      <c r="B179" s="188"/>
      <c r="C179" s="189"/>
      <c r="D179" s="190" t="s">
        <v>138</v>
      </c>
      <c r="E179" s="191" t="s">
        <v>18</v>
      </c>
      <c r="F179" s="192" t="s">
        <v>197</v>
      </c>
      <c r="G179" s="189"/>
      <c r="H179" s="193">
        <v>8.4</v>
      </c>
      <c r="I179" s="194"/>
      <c r="J179" s="189"/>
      <c r="K179" s="189"/>
      <c r="L179" s="195"/>
      <c r="M179" s="196"/>
      <c r="N179" s="197"/>
      <c r="O179" s="197"/>
      <c r="P179" s="197"/>
      <c r="Q179" s="197"/>
      <c r="R179" s="197"/>
      <c r="S179" s="197"/>
      <c r="T179" s="198"/>
      <c r="AT179" s="199" t="s">
        <v>138</v>
      </c>
      <c r="AU179" s="199" t="s">
        <v>134</v>
      </c>
      <c r="AV179" s="13" t="s">
        <v>134</v>
      </c>
      <c r="AW179" s="13" t="s">
        <v>32</v>
      </c>
      <c r="AX179" s="13" t="s">
        <v>71</v>
      </c>
      <c r="AY179" s="199" t="s">
        <v>125</v>
      </c>
    </row>
    <row r="180" spans="1:65" s="14" customFormat="1">
      <c r="B180" s="200"/>
      <c r="C180" s="201"/>
      <c r="D180" s="190" t="s">
        <v>138</v>
      </c>
      <c r="E180" s="202" t="s">
        <v>18</v>
      </c>
      <c r="F180" s="203" t="s">
        <v>196</v>
      </c>
      <c r="G180" s="201"/>
      <c r="H180" s="204">
        <v>8.4</v>
      </c>
      <c r="I180" s="205"/>
      <c r="J180" s="201"/>
      <c r="K180" s="201"/>
      <c r="L180" s="206"/>
      <c r="M180" s="207"/>
      <c r="N180" s="208"/>
      <c r="O180" s="208"/>
      <c r="P180" s="208"/>
      <c r="Q180" s="208"/>
      <c r="R180" s="208"/>
      <c r="S180" s="208"/>
      <c r="T180" s="209"/>
      <c r="AT180" s="210" t="s">
        <v>138</v>
      </c>
      <c r="AU180" s="210" t="s">
        <v>134</v>
      </c>
      <c r="AV180" s="14" t="s">
        <v>126</v>
      </c>
      <c r="AW180" s="14" t="s">
        <v>32</v>
      </c>
      <c r="AX180" s="14" t="s">
        <v>71</v>
      </c>
      <c r="AY180" s="210" t="s">
        <v>125</v>
      </c>
    </row>
    <row r="181" spans="1:65" s="15" customFormat="1">
      <c r="B181" s="211"/>
      <c r="C181" s="212"/>
      <c r="D181" s="190" t="s">
        <v>138</v>
      </c>
      <c r="E181" s="213" t="s">
        <v>18</v>
      </c>
      <c r="F181" s="214" t="s">
        <v>198</v>
      </c>
      <c r="G181" s="212"/>
      <c r="H181" s="215">
        <v>30.4</v>
      </c>
      <c r="I181" s="216"/>
      <c r="J181" s="212"/>
      <c r="K181" s="212"/>
      <c r="L181" s="217"/>
      <c r="M181" s="218"/>
      <c r="N181" s="219"/>
      <c r="O181" s="219"/>
      <c r="P181" s="219"/>
      <c r="Q181" s="219"/>
      <c r="R181" s="219"/>
      <c r="S181" s="219"/>
      <c r="T181" s="220"/>
      <c r="AT181" s="221" t="s">
        <v>138</v>
      </c>
      <c r="AU181" s="221" t="s">
        <v>134</v>
      </c>
      <c r="AV181" s="15" t="s">
        <v>133</v>
      </c>
      <c r="AW181" s="15" t="s">
        <v>32</v>
      </c>
      <c r="AX181" s="15" t="s">
        <v>76</v>
      </c>
      <c r="AY181" s="221" t="s">
        <v>125</v>
      </c>
    </row>
    <row r="182" spans="1:65" s="2" customFormat="1" ht="21.75" customHeight="1">
      <c r="A182" s="36"/>
      <c r="B182" s="37"/>
      <c r="C182" s="170" t="s">
        <v>282</v>
      </c>
      <c r="D182" s="170" t="s">
        <v>128</v>
      </c>
      <c r="E182" s="171" t="s">
        <v>283</v>
      </c>
      <c r="F182" s="172" t="s">
        <v>284</v>
      </c>
      <c r="G182" s="173" t="s">
        <v>131</v>
      </c>
      <c r="H182" s="174">
        <v>192</v>
      </c>
      <c r="I182" s="175"/>
      <c r="J182" s="176">
        <f>ROUND(I182*H182,2)</f>
        <v>0</v>
      </c>
      <c r="K182" s="172" t="s">
        <v>132</v>
      </c>
      <c r="L182" s="41"/>
      <c r="M182" s="177" t="s">
        <v>18</v>
      </c>
      <c r="N182" s="178" t="s">
        <v>43</v>
      </c>
      <c r="O182" s="66"/>
      <c r="P182" s="179">
        <f>O182*H182</f>
        <v>0</v>
      </c>
      <c r="Q182" s="179">
        <v>0</v>
      </c>
      <c r="R182" s="179">
        <f>Q182*H182</f>
        <v>0</v>
      </c>
      <c r="S182" s="179">
        <v>2.5999999999999999E-3</v>
      </c>
      <c r="T182" s="180">
        <f>S182*H182</f>
        <v>0.49919999999999998</v>
      </c>
      <c r="U182" s="36"/>
      <c r="V182" s="36"/>
      <c r="W182" s="36"/>
      <c r="X182" s="36"/>
      <c r="Y182" s="36"/>
      <c r="Z182" s="36"/>
      <c r="AA182" s="36"/>
      <c r="AB182" s="36"/>
      <c r="AC182" s="36"/>
      <c r="AD182" s="36"/>
      <c r="AE182" s="36"/>
      <c r="AR182" s="181" t="s">
        <v>133</v>
      </c>
      <c r="AT182" s="181" t="s">
        <v>128</v>
      </c>
      <c r="AU182" s="181" t="s">
        <v>134</v>
      </c>
      <c r="AY182" s="19" t="s">
        <v>125</v>
      </c>
      <c r="BE182" s="182">
        <f>IF(N182="základní",J182,0)</f>
        <v>0</v>
      </c>
      <c r="BF182" s="182">
        <f>IF(N182="snížená",J182,0)</f>
        <v>0</v>
      </c>
      <c r="BG182" s="182">
        <f>IF(N182="zákl. přenesená",J182,0)</f>
        <v>0</v>
      </c>
      <c r="BH182" s="182">
        <f>IF(N182="sníž. přenesená",J182,0)</f>
        <v>0</v>
      </c>
      <c r="BI182" s="182">
        <f>IF(N182="nulová",J182,0)</f>
        <v>0</v>
      </c>
      <c r="BJ182" s="19" t="s">
        <v>134</v>
      </c>
      <c r="BK182" s="182">
        <f>ROUND(I182*H182,2)</f>
        <v>0</v>
      </c>
      <c r="BL182" s="19" t="s">
        <v>133</v>
      </c>
      <c r="BM182" s="181" t="s">
        <v>285</v>
      </c>
    </row>
    <row r="183" spans="1:65" s="2" customFormat="1">
      <c r="A183" s="36"/>
      <c r="B183" s="37"/>
      <c r="C183" s="38"/>
      <c r="D183" s="183" t="s">
        <v>136</v>
      </c>
      <c r="E183" s="38"/>
      <c r="F183" s="184" t="s">
        <v>286</v>
      </c>
      <c r="G183" s="38"/>
      <c r="H183" s="38"/>
      <c r="I183" s="185"/>
      <c r="J183" s="38"/>
      <c r="K183" s="38"/>
      <c r="L183" s="41"/>
      <c r="M183" s="186"/>
      <c r="N183" s="187"/>
      <c r="O183" s="66"/>
      <c r="P183" s="66"/>
      <c r="Q183" s="66"/>
      <c r="R183" s="66"/>
      <c r="S183" s="66"/>
      <c r="T183" s="67"/>
      <c r="U183" s="36"/>
      <c r="V183" s="36"/>
      <c r="W183" s="36"/>
      <c r="X183" s="36"/>
      <c r="Y183" s="36"/>
      <c r="Z183" s="36"/>
      <c r="AA183" s="36"/>
      <c r="AB183" s="36"/>
      <c r="AC183" s="36"/>
      <c r="AD183" s="36"/>
      <c r="AE183" s="36"/>
      <c r="AT183" s="19" t="s">
        <v>136</v>
      </c>
      <c r="AU183" s="19" t="s">
        <v>134</v>
      </c>
    </row>
    <row r="184" spans="1:65" s="12" customFormat="1" ht="22.8" customHeight="1">
      <c r="B184" s="154"/>
      <c r="C184" s="155"/>
      <c r="D184" s="156" t="s">
        <v>70</v>
      </c>
      <c r="E184" s="168" t="s">
        <v>287</v>
      </c>
      <c r="F184" s="168" t="s">
        <v>288</v>
      </c>
      <c r="G184" s="155"/>
      <c r="H184" s="155"/>
      <c r="I184" s="158"/>
      <c r="J184" s="169">
        <f>BK184</f>
        <v>0</v>
      </c>
      <c r="K184" s="155"/>
      <c r="L184" s="160"/>
      <c r="M184" s="161"/>
      <c r="N184" s="162"/>
      <c r="O184" s="162"/>
      <c r="P184" s="163">
        <f>SUM(P185:P199)</f>
        <v>0</v>
      </c>
      <c r="Q184" s="162"/>
      <c r="R184" s="163">
        <f>SUM(R185:R199)</f>
        <v>0</v>
      </c>
      <c r="S184" s="162"/>
      <c r="T184" s="164">
        <f>SUM(T185:T199)</f>
        <v>0</v>
      </c>
      <c r="AR184" s="165" t="s">
        <v>76</v>
      </c>
      <c r="AT184" s="166" t="s">
        <v>70</v>
      </c>
      <c r="AU184" s="166" t="s">
        <v>76</v>
      </c>
      <c r="AY184" s="165" t="s">
        <v>125</v>
      </c>
      <c r="BK184" s="167">
        <f>SUM(BK185:BK199)</f>
        <v>0</v>
      </c>
    </row>
    <row r="185" spans="1:65" s="2" customFormat="1" ht="24.15" customHeight="1">
      <c r="A185" s="36"/>
      <c r="B185" s="37"/>
      <c r="C185" s="170" t="s">
        <v>289</v>
      </c>
      <c r="D185" s="170" t="s">
        <v>128</v>
      </c>
      <c r="E185" s="171" t="s">
        <v>290</v>
      </c>
      <c r="F185" s="172" t="s">
        <v>291</v>
      </c>
      <c r="G185" s="173" t="s">
        <v>292</v>
      </c>
      <c r="H185" s="174">
        <v>7.101</v>
      </c>
      <c r="I185" s="175"/>
      <c r="J185" s="176">
        <f>ROUND(I185*H185,2)</f>
        <v>0</v>
      </c>
      <c r="K185" s="172" t="s">
        <v>132</v>
      </c>
      <c r="L185" s="41"/>
      <c r="M185" s="177" t="s">
        <v>18</v>
      </c>
      <c r="N185" s="178" t="s">
        <v>43</v>
      </c>
      <c r="O185" s="66"/>
      <c r="P185" s="179">
        <f>O185*H185</f>
        <v>0</v>
      </c>
      <c r="Q185" s="179">
        <v>0</v>
      </c>
      <c r="R185" s="179">
        <f>Q185*H185</f>
        <v>0</v>
      </c>
      <c r="S185" s="179">
        <v>0</v>
      </c>
      <c r="T185" s="180">
        <f>S185*H185</f>
        <v>0</v>
      </c>
      <c r="U185" s="36"/>
      <c r="V185" s="36"/>
      <c r="W185" s="36"/>
      <c r="X185" s="36"/>
      <c r="Y185" s="36"/>
      <c r="Z185" s="36"/>
      <c r="AA185" s="36"/>
      <c r="AB185" s="36"/>
      <c r="AC185" s="36"/>
      <c r="AD185" s="36"/>
      <c r="AE185" s="36"/>
      <c r="AR185" s="181" t="s">
        <v>133</v>
      </c>
      <c r="AT185" s="181" t="s">
        <v>128</v>
      </c>
      <c r="AU185" s="181" t="s">
        <v>134</v>
      </c>
      <c r="AY185" s="19" t="s">
        <v>125</v>
      </c>
      <c r="BE185" s="182">
        <f>IF(N185="základní",J185,0)</f>
        <v>0</v>
      </c>
      <c r="BF185" s="182">
        <f>IF(N185="snížená",J185,0)</f>
        <v>0</v>
      </c>
      <c r="BG185" s="182">
        <f>IF(N185="zákl. přenesená",J185,0)</f>
        <v>0</v>
      </c>
      <c r="BH185" s="182">
        <f>IF(N185="sníž. přenesená",J185,0)</f>
        <v>0</v>
      </c>
      <c r="BI185" s="182">
        <f>IF(N185="nulová",J185,0)</f>
        <v>0</v>
      </c>
      <c r="BJ185" s="19" t="s">
        <v>134</v>
      </c>
      <c r="BK185" s="182">
        <f>ROUND(I185*H185,2)</f>
        <v>0</v>
      </c>
      <c r="BL185" s="19" t="s">
        <v>133</v>
      </c>
      <c r="BM185" s="181" t="s">
        <v>293</v>
      </c>
    </row>
    <row r="186" spans="1:65" s="2" customFormat="1">
      <c r="A186" s="36"/>
      <c r="B186" s="37"/>
      <c r="C186" s="38"/>
      <c r="D186" s="183" t="s">
        <v>136</v>
      </c>
      <c r="E186" s="38"/>
      <c r="F186" s="184" t="s">
        <v>294</v>
      </c>
      <c r="G186" s="38"/>
      <c r="H186" s="38"/>
      <c r="I186" s="185"/>
      <c r="J186" s="38"/>
      <c r="K186" s="38"/>
      <c r="L186" s="41"/>
      <c r="M186" s="186"/>
      <c r="N186" s="187"/>
      <c r="O186" s="66"/>
      <c r="P186" s="66"/>
      <c r="Q186" s="66"/>
      <c r="R186" s="66"/>
      <c r="S186" s="66"/>
      <c r="T186" s="67"/>
      <c r="U186" s="36"/>
      <c r="V186" s="36"/>
      <c r="W186" s="36"/>
      <c r="X186" s="36"/>
      <c r="Y186" s="36"/>
      <c r="Z186" s="36"/>
      <c r="AA186" s="36"/>
      <c r="AB186" s="36"/>
      <c r="AC186" s="36"/>
      <c r="AD186" s="36"/>
      <c r="AE186" s="36"/>
      <c r="AT186" s="19" t="s">
        <v>136</v>
      </c>
      <c r="AU186" s="19" t="s">
        <v>134</v>
      </c>
    </row>
    <row r="187" spans="1:65" s="2" customFormat="1" ht="24.15" customHeight="1">
      <c r="A187" s="36"/>
      <c r="B187" s="37"/>
      <c r="C187" s="170" t="s">
        <v>295</v>
      </c>
      <c r="D187" s="170" t="s">
        <v>128</v>
      </c>
      <c r="E187" s="171" t="s">
        <v>296</v>
      </c>
      <c r="F187" s="172" t="s">
        <v>297</v>
      </c>
      <c r="G187" s="173" t="s">
        <v>292</v>
      </c>
      <c r="H187" s="174">
        <v>142.02000000000001</v>
      </c>
      <c r="I187" s="175"/>
      <c r="J187" s="176">
        <f>ROUND(I187*H187,2)</f>
        <v>0</v>
      </c>
      <c r="K187" s="172" t="s">
        <v>132</v>
      </c>
      <c r="L187" s="41"/>
      <c r="M187" s="177" t="s">
        <v>18</v>
      </c>
      <c r="N187" s="178" t="s">
        <v>43</v>
      </c>
      <c r="O187" s="66"/>
      <c r="P187" s="179">
        <f>O187*H187</f>
        <v>0</v>
      </c>
      <c r="Q187" s="179">
        <v>0</v>
      </c>
      <c r="R187" s="179">
        <f>Q187*H187</f>
        <v>0</v>
      </c>
      <c r="S187" s="179">
        <v>0</v>
      </c>
      <c r="T187" s="180">
        <f>S187*H187</f>
        <v>0</v>
      </c>
      <c r="U187" s="36"/>
      <c r="V187" s="36"/>
      <c r="W187" s="36"/>
      <c r="X187" s="36"/>
      <c r="Y187" s="36"/>
      <c r="Z187" s="36"/>
      <c r="AA187" s="36"/>
      <c r="AB187" s="36"/>
      <c r="AC187" s="36"/>
      <c r="AD187" s="36"/>
      <c r="AE187" s="36"/>
      <c r="AR187" s="181" t="s">
        <v>133</v>
      </c>
      <c r="AT187" s="181" t="s">
        <v>128</v>
      </c>
      <c r="AU187" s="181" t="s">
        <v>134</v>
      </c>
      <c r="AY187" s="19" t="s">
        <v>125</v>
      </c>
      <c r="BE187" s="182">
        <f>IF(N187="základní",J187,0)</f>
        <v>0</v>
      </c>
      <c r="BF187" s="182">
        <f>IF(N187="snížená",J187,0)</f>
        <v>0</v>
      </c>
      <c r="BG187" s="182">
        <f>IF(N187="zákl. přenesená",J187,0)</f>
        <v>0</v>
      </c>
      <c r="BH187" s="182">
        <f>IF(N187="sníž. přenesená",J187,0)</f>
        <v>0</v>
      </c>
      <c r="BI187" s="182">
        <f>IF(N187="nulová",J187,0)</f>
        <v>0</v>
      </c>
      <c r="BJ187" s="19" t="s">
        <v>134</v>
      </c>
      <c r="BK187" s="182">
        <f>ROUND(I187*H187,2)</f>
        <v>0</v>
      </c>
      <c r="BL187" s="19" t="s">
        <v>133</v>
      </c>
      <c r="BM187" s="181" t="s">
        <v>298</v>
      </c>
    </row>
    <row r="188" spans="1:65" s="2" customFormat="1">
      <c r="A188" s="36"/>
      <c r="B188" s="37"/>
      <c r="C188" s="38"/>
      <c r="D188" s="183" t="s">
        <v>136</v>
      </c>
      <c r="E188" s="38"/>
      <c r="F188" s="184" t="s">
        <v>299</v>
      </c>
      <c r="G188" s="38"/>
      <c r="H188" s="38"/>
      <c r="I188" s="185"/>
      <c r="J188" s="38"/>
      <c r="K188" s="38"/>
      <c r="L188" s="41"/>
      <c r="M188" s="186"/>
      <c r="N188" s="187"/>
      <c r="O188" s="66"/>
      <c r="P188" s="66"/>
      <c r="Q188" s="66"/>
      <c r="R188" s="66"/>
      <c r="S188" s="66"/>
      <c r="T188" s="67"/>
      <c r="U188" s="36"/>
      <c r="V188" s="36"/>
      <c r="W188" s="36"/>
      <c r="X188" s="36"/>
      <c r="Y188" s="36"/>
      <c r="Z188" s="36"/>
      <c r="AA188" s="36"/>
      <c r="AB188" s="36"/>
      <c r="AC188" s="36"/>
      <c r="AD188" s="36"/>
      <c r="AE188" s="36"/>
      <c r="AT188" s="19" t="s">
        <v>136</v>
      </c>
      <c r="AU188" s="19" t="s">
        <v>134</v>
      </c>
    </row>
    <row r="189" spans="1:65" s="13" customFormat="1">
      <c r="B189" s="188"/>
      <c r="C189" s="189"/>
      <c r="D189" s="190" t="s">
        <v>138</v>
      </c>
      <c r="E189" s="191" t="s">
        <v>18</v>
      </c>
      <c r="F189" s="192" t="s">
        <v>300</v>
      </c>
      <c r="G189" s="189"/>
      <c r="H189" s="193">
        <v>142.02000000000001</v>
      </c>
      <c r="I189" s="194"/>
      <c r="J189" s="189"/>
      <c r="K189" s="189"/>
      <c r="L189" s="195"/>
      <c r="M189" s="196"/>
      <c r="N189" s="197"/>
      <c r="O189" s="197"/>
      <c r="P189" s="197"/>
      <c r="Q189" s="197"/>
      <c r="R189" s="197"/>
      <c r="S189" s="197"/>
      <c r="T189" s="198"/>
      <c r="AT189" s="199" t="s">
        <v>138</v>
      </c>
      <c r="AU189" s="199" t="s">
        <v>134</v>
      </c>
      <c r="AV189" s="13" t="s">
        <v>134</v>
      </c>
      <c r="AW189" s="13" t="s">
        <v>32</v>
      </c>
      <c r="AX189" s="13" t="s">
        <v>76</v>
      </c>
      <c r="AY189" s="199" t="s">
        <v>125</v>
      </c>
    </row>
    <row r="190" spans="1:65" s="2" customFormat="1" ht="16.5" customHeight="1">
      <c r="A190" s="36"/>
      <c r="B190" s="37"/>
      <c r="C190" s="170" t="s">
        <v>301</v>
      </c>
      <c r="D190" s="170" t="s">
        <v>128</v>
      </c>
      <c r="E190" s="171" t="s">
        <v>302</v>
      </c>
      <c r="F190" s="172" t="s">
        <v>303</v>
      </c>
      <c r="G190" s="173" t="s">
        <v>292</v>
      </c>
      <c r="H190" s="174">
        <v>7.101</v>
      </c>
      <c r="I190" s="175"/>
      <c r="J190" s="176">
        <f>ROUND(I190*H190,2)</f>
        <v>0</v>
      </c>
      <c r="K190" s="172" t="s">
        <v>132</v>
      </c>
      <c r="L190" s="41"/>
      <c r="M190" s="177" t="s">
        <v>18</v>
      </c>
      <c r="N190" s="178" t="s">
        <v>43</v>
      </c>
      <c r="O190" s="66"/>
      <c r="P190" s="179">
        <f>O190*H190</f>
        <v>0</v>
      </c>
      <c r="Q190" s="179">
        <v>0</v>
      </c>
      <c r="R190" s="179">
        <f>Q190*H190</f>
        <v>0</v>
      </c>
      <c r="S190" s="179">
        <v>0</v>
      </c>
      <c r="T190" s="180">
        <f>S190*H190</f>
        <v>0</v>
      </c>
      <c r="U190" s="36"/>
      <c r="V190" s="36"/>
      <c r="W190" s="36"/>
      <c r="X190" s="36"/>
      <c r="Y190" s="36"/>
      <c r="Z190" s="36"/>
      <c r="AA190" s="36"/>
      <c r="AB190" s="36"/>
      <c r="AC190" s="36"/>
      <c r="AD190" s="36"/>
      <c r="AE190" s="36"/>
      <c r="AR190" s="181" t="s">
        <v>133</v>
      </c>
      <c r="AT190" s="181" t="s">
        <v>128</v>
      </c>
      <c r="AU190" s="181" t="s">
        <v>134</v>
      </c>
      <c r="AY190" s="19" t="s">
        <v>125</v>
      </c>
      <c r="BE190" s="182">
        <f>IF(N190="základní",J190,0)</f>
        <v>0</v>
      </c>
      <c r="BF190" s="182">
        <f>IF(N190="snížená",J190,0)</f>
        <v>0</v>
      </c>
      <c r="BG190" s="182">
        <f>IF(N190="zákl. přenesená",J190,0)</f>
        <v>0</v>
      </c>
      <c r="BH190" s="182">
        <f>IF(N190="sníž. přenesená",J190,0)</f>
        <v>0</v>
      </c>
      <c r="BI190" s="182">
        <f>IF(N190="nulová",J190,0)</f>
        <v>0</v>
      </c>
      <c r="BJ190" s="19" t="s">
        <v>134</v>
      </c>
      <c r="BK190" s="182">
        <f>ROUND(I190*H190,2)</f>
        <v>0</v>
      </c>
      <c r="BL190" s="19" t="s">
        <v>133</v>
      </c>
      <c r="BM190" s="181" t="s">
        <v>304</v>
      </c>
    </row>
    <row r="191" spans="1:65" s="2" customFormat="1">
      <c r="A191" s="36"/>
      <c r="B191" s="37"/>
      <c r="C191" s="38"/>
      <c r="D191" s="183" t="s">
        <v>136</v>
      </c>
      <c r="E191" s="38"/>
      <c r="F191" s="184" t="s">
        <v>305</v>
      </c>
      <c r="G191" s="38"/>
      <c r="H191" s="38"/>
      <c r="I191" s="185"/>
      <c r="J191" s="38"/>
      <c r="K191" s="38"/>
      <c r="L191" s="41"/>
      <c r="M191" s="186"/>
      <c r="N191" s="187"/>
      <c r="O191" s="66"/>
      <c r="P191" s="66"/>
      <c r="Q191" s="66"/>
      <c r="R191" s="66"/>
      <c r="S191" s="66"/>
      <c r="T191" s="67"/>
      <c r="U191" s="36"/>
      <c r="V191" s="36"/>
      <c r="W191" s="36"/>
      <c r="X191" s="36"/>
      <c r="Y191" s="36"/>
      <c r="Z191" s="36"/>
      <c r="AA191" s="36"/>
      <c r="AB191" s="36"/>
      <c r="AC191" s="36"/>
      <c r="AD191" s="36"/>
      <c r="AE191" s="36"/>
      <c r="AT191" s="19" t="s">
        <v>136</v>
      </c>
      <c r="AU191" s="19" t="s">
        <v>134</v>
      </c>
    </row>
    <row r="192" spans="1:65" s="2" customFormat="1" ht="24.15" customHeight="1">
      <c r="A192" s="36"/>
      <c r="B192" s="37"/>
      <c r="C192" s="170" t="s">
        <v>306</v>
      </c>
      <c r="D192" s="170" t="s">
        <v>128</v>
      </c>
      <c r="E192" s="171" t="s">
        <v>307</v>
      </c>
      <c r="F192" s="172" t="s">
        <v>308</v>
      </c>
      <c r="G192" s="173" t="s">
        <v>292</v>
      </c>
      <c r="H192" s="174">
        <v>7.101</v>
      </c>
      <c r="I192" s="175"/>
      <c r="J192" s="176">
        <f>ROUND(I192*H192,2)</f>
        <v>0</v>
      </c>
      <c r="K192" s="172" t="s">
        <v>132</v>
      </c>
      <c r="L192" s="41"/>
      <c r="M192" s="177" t="s">
        <v>18</v>
      </c>
      <c r="N192" s="178" t="s">
        <v>43</v>
      </c>
      <c r="O192" s="66"/>
      <c r="P192" s="179">
        <f>O192*H192</f>
        <v>0</v>
      </c>
      <c r="Q192" s="179">
        <v>0</v>
      </c>
      <c r="R192" s="179">
        <f>Q192*H192</f>
        <v>0</v>
      </c>
      <c r="S192" s="179">
        <v>0</v>
      </c>
      <c r="T192" s="180">
        <f>S192*H192</f>
        <v>0</v>
      </c>
      <c r="U192" s="36"/>
      <c r="V192" s="36"/>
      <c r="W192" s="36"/>
      <c r="X192" s="36"/>
      <c r="Y192" s="36"/>
      <c r="Z192" s="36"/>
      <c r="AA192" s="36"/>
      <c r="AB192" s="36"/>
      <c r="AC192" s="36"/>
      <c r="AD192" s="36"/>
      <c r="AE192" s="36"/>
      <c r="AR192" s="181" t="s">
        <v>133</v>
      </c>
      <c r="AT192" s="181" t="s">
        <v>128</v>
      </c>
      <c r="AU192" s="181" t="s">
        <v>134</v>
      </c>
      <c r="AY192" s="19" t="s">
        <v>125</v>
      </c>
      <c r="BE192" s="182">
        <f>IF(N192="základní",J192,0)</f>
        <v>0</v>
      </c>
      <c r="BF192" s="182">
        <f>IF(N192="snížená",J192,0)</f>
        <v>0</v>
      </c>
      <c r="BG192" s="182">
        <f>IF(N192="zákl. přenesená",J192,0)</f>
        <v>0</v>
      </c>
      <c r="BH192" s="182">
        <f>IF(N192="sníž. přenesená",J192,0)</f>
        <v>0</v>
      </c>
      <c r="BI192" s="182">
        <f>IF(N192="nulová",J192,0)</f>
        <v>0</v>
      </c>
      <c r="BJ192" s="19" t="s">
        <v>134</v>
      </c>
      <c r="BK192" s="182">
        <f>ROUND(I192*H192,2)</f>
        <v>0</v>
      </c>
      <c r="BL192" s="19" t="s">
        <v>133</v>
      </c>
      <c r="BM192" s="181" t="s">
        <v>309</v>
      </c>
    </row>
    <row r="193" spans="1:65" s="2" customFormat="1">
      <c r="A193" s="36"/>
      <c r="B193" s="37"/>
      <c r="C193" s="38"/>
      <c r="D193" s="183" t="s">
        <v>136</v>
      </c>
      <c r="E193" s="38"/>
      <c r="F193" s="184" t="s">
        <v>310</v>
      </c>
      <c r="G193" s="38"/>
      <c r="H193" s="38"/>
      <c r="I193" s="185"/>
      <c r="J193" s="38"/>
      <c r="K193" s="38"/>
      <c r="L193" s="41"/>
      <c r="M193" s="186"/>
      <c r="N193" s="187"/>
      <c r="O193" s="66"/>
      <c r="P193" s="66"/>
      <c r="Q193" s="66"/>
      <c r="R193" s="66"/>
      <c r="S193" s="66"/>
      <c r="T193" s="67"/>
      <c r="U193" s="36"/>
      <c r="V193" s="36"/>
      <c r="W193" s="36"/>
      <c r="X193" s="36"/>
      <c r="Y193" s="36"/>
      <c r="Z193" s="36"/>
      <c r="AA193" s="36"/>
      <c r="AB193" s="36"/>
      <c r="AC193" s="36"/>
      <c r="AD193" s="36"/>
      <c r="AE193" s="36"/>
      <c r="AT193" s="19" t="s">
        <v>136</v>
      </c>
      <c r="AU193" s="19" t="s">
        <v>134</v>
      </c>
    </row>
    <row r="194" spans="1:65" s="2" customFormat="1" ht="37.799999999999997" customHeight="1">
      <c r="A194" s="36"/>
      <c r="B194" s="37"/>
      <c r="C194" s="170" t="s">
        <v>311</v>
      </c>
      <c r="D194" s="170" t="s">
        <v>128</v>
      </c>
      <c r="E194" s="171" t="s">
        <v>312</v>
      </c>
      <c r="F194" s="172" t="s">
        <v>313</v>
      </c>
      <c r="G194" s="173" t="s">
        <v>292</v>
      </c>
      <c r="H194" s="174">
        <v>7.101</v>
      </c>
      <c r="I194" s="175"/>
      <c r="J194" s="176">
        <f>ROUND(I194*H194,2)</f>
        <v>0</v>
      </c>
      <c r="K194" s="172" t="s">
        <v>132</v>
      </c>
      <c r="L194" s="41"/>
      <c r="M194" s="177" t="s">
        <v>18</v>
      </c>
      <c r="N194" s="178" t="s">
        <v>43</v>
      </c>
      <c r="O194" s="66"/>
      <c r="P194" s="179">
        <f>O194*H194</f>
        <v>0</v>
      </c>
      <c r="Q194" s="179">
        <v>0</v>
      </c>
      <c r="R194" s="179">
        <f>Q194*H194</f>
        <v>0</v>
      </c>
      <c r="S194" s="179">
        <v>0</v>
      </c>
      <c r="T194" s="180">
        <f>S194*H194</f>
        <v>0</v>
      </c>
      <c r="U194" s="36"/>
      <c r="V194" s="36"/>
      <c r="W194" s="36"/>
      <c r="X194" s="36"/>
      <c r="Y194" s="36"/>
      <c r="Z194" s="36"/>
      <c r="AA194" s="36"/>
      <c r="AB194" s="36"/>
      <c r="AC194" s="36"/>
      <c r="AD194" s="36"/>
      <c r="AE194" s="36"/>
      <c r="AR194" s="181" t="s">
        <v>133</v>
      </c>
      <c r="AT194" s="181" t="s">
        <v>128</v>
      </c>
      <c r="AU194" s="181" t="s">
        <v>134</v>
      </c>
      <c r="AY194" s="19" t="s">
        <v>125</v>
      </c>
      <c r="BE194" s="182">
        <f>IF(N194="základní",J194,0)</f>
        <v>0</v>
      </c>
      <c r="BF194" s="182">
        <f>IF(N194="snížená",J194,0)</f>
        <v>0</v>
      </c>
      <c r="BG194" s="182">
        <f>IF(N194="zákl. přenesená",J194,0)</f>
        <v>0</v>
      </c>
      <c r="BH194" s="182">
        <f>IF(N194="sníž. přenesená",J194,0)</f>
        <v>0</v>
      </c>
      <c r="BI194" s="182">
        <f>IF(N194="nulová",J194,0)</f>
        <v>0</v>
      </c>
      <c r="BJ194" s="19" t="s">
        <v>134</v>
      </c>
      <c r="BK194" s="182">
        <f>ROUND(I194*H194,2)</f>
        <v>0</v>
      </c>
      <c r="BL194" s="19" t="s">
        <v>133</v>
      </c>
      <c r="BM194" s="181" t="s">
        <v>314</v>
      </c>
    </row>
    <row r="195" spans="1:65" s="2" customFormat="1">
      <c r="A195" s="36"/>
      <c r="B195" s="37"/>
      <c r="C195" s="38"/>
      <c r="D195" s="183" t="s">
        <v>136</v>
      </c>
      <c r="E195" s="38"/>
      <c r="F195" s="184" t="s">
        <v>315</v>
      </c>
      <c r="G195" s="38"/>
      <c r="H195" s="38"/>
      <c r="I195" s="185"/>
      <c r="J195" s="38"/>
      <c r="K195" s="38"/>
      <c r="L195" s="41"/>
      <c r="M195" s="186"/>
      <c r="N195" s="187"/>
      <c r="O195" s="66"/>
      <c r="P195" s="66"/>
      <c r="Q195" s="66"/>
      <c r="R195" s="66"/>
      <c r="S195" s="66"/>
      <c r="T195" s="67"/>
      <c r="U195" s="36"/>
      <c r="V195" s="36"/>
      <c r="W195" s="36"/>
      <c r="X195" s="36"/>
      <c r="Y195" s="36"/>
      <c r="Z195" s="36"/>
      <c r="AA195" s="36"/>
      <c r="AB195" s="36"/>
      <c r="AC195" s="36"/>
      <c r="AD195" s="36"/>
      <c r="AE195" s="36"/>
      <c r="AT195" s="19" t="s">
        <v>136</v>
      </c>
      <c r="AU195" s="19" t="s">
        <v>134</v>
      </c>
    </row>
    <row r="196" spans="1:65" s="2" customFormat="1" ht="24.15" customHeight="1">
      <c r="A196" s="36"/>
      <c r="B196" s="37"/>
      <c r="C196" s="170" t="s">
        <v>316</v>
      </c>
      <c r="D196" s="170" t="s">
        <v>128</v>
      </c>
      <c r="E196" s="171" t="s">
        <v>317</v>
      </c>
      <c r="F196" s="172" t="s">
        <v>318</v>
      </c>
      <c r="G196" s="173" t="s">
        <v>292</v>
      </c>
      <c r="H196" s="174">
        <v>6.3339999999999996</v>
      </c>
      <c r="I196" s="175"/>
      <c r="J196" s="176">
        <f>ROUND(I196*H196,2)</f>
        <v>0</v>
      </c>
      <c r="K196" s="172" t="s">
        <v>132</v>
      </c>
      <c r="L196" s="41"/>
      <c r="M196" s="177" t="s">
        <v>18</v>
      </c>
      <c r="N196" s="178" t="s">
        <v>43</v>
      </c>
      <c r="O196" s="66"/>
      <c r="P196" s="179">
        <f>O196*H196</f>
        <v>0</v>
      </c>
      <c r="Q196" s="179">
        <v>0</v>
      </c>
      <c r="R196" s="179">
        <f>Q196*H196</f>
        <v>0</v>
      </c>
      <c r="S196" s="179">
        <v>0</v>
      </c>
      <c r="T196" s="180">
        <f>S196*H196</f>
        <v>0</v>
      </c>
      <c r="U196" s="36"/>
      <c r="V196" s="36"/>
      <c r="W196" s="36"/>
      <c r="X196" s="36"/>
      <c r="Y196" s="36"/>
      <c r="Z196" s="36"/>
      <c r="AA196" s="36"/>
      <c r="AB196" s="36"/>
      <c r="AC196" s="36"/>
      <c r="AD196" s="36"/>
      <c r="AE196" s="36"/>
      <c r="AR196" s="181" t="s">
        <v>133</v>
      </c>
      <c r="AT196" s="181" t="s">
        <v>128</v>
      </c>
      <c r="AU196" s="181" t="s">
        <v>134</v>
      </c>
      <c r="AY196" s="19" t="s">
        <v>125</v>
      </c>
      <c r="BE196" s="182">
        <f>IF(N196="základní",J196,0)</f>
        <v>0</v>
      </c>
      <c r="BF196" s="182">
        <f>IF(N196="snížená",J196,0)</f>
        <v>0</v>
      </c>
      <c r="BG196" s="182">
        <f>IF(N196="zákl. přenesená",J196,0)</f>
        <v>0</v>
      </c>
      <c r="BH196" s="182">
        <f>IF(N196="sníž. přenesená",J196,0)</f>
        <v>0</v>
      </c>
      <c r="BI196" s="182">
        <f>IF(N196="nulová",J196,0)</f>
        <v>0</v>
      </c>
      <c r="BJ196" s="19" t="s">
        <v>134</v>
      </c>
      <c r="BK196" s="182">
        <f>ROUND(I196*H196,2)</f>
        <v>0</v>
      </c>
      <c r="BL196" s="19" t="s">
        <v>133</v>
      </c>
      <c r="BM196" s="181" t="s">
        <v>319</v>
      </c>
    </row>
    <row r="197" spans="1:65" s="2" customFormat="1">
      <c r="A197" s="36"/>
      <c r="B197" s="37"/>
      <c r="C197" s="38"/>
      <c r="D197" s="183" t="s">
        <v>136</v>
      </c>
      <c r="E197" s="38"/>
      <c r="F197" s="184" t="s">
        <v>320</v>
      </c>
      <c r="G197" s="38"/>
      <c r="H197" s="38"/>
      <c r="I197" s="185"/>
      <c r="J197" s="38"/>
      <c r="K197" s="38"/>
      <c r="L197" s="41"/>
      <c r="M197" s="186"/>
      <c r="N197" s="187"/>
      <c r="O197" s="66"/>
      <c r="P197" s="66"/>
      <c r="Q197" s="66"/>
      <c r="R197" s="66"/>
      <c r="S197" s="66"/>
      <c r="T197" s="67"/>
      <c r="U197" s="36"/>
      <c r="V197" s="36"/>
      <c r="W197" s="36"/>
      <c r="X197" s="36"/>
      <c r="Y197" s="36"/>
      <c r="Z197" s="36"/>
      <c r="AA197" s="36"/>
      <c r="AB197" s="36"/>
      <c r="AC197" s="36"/>
      <c r="AD197" s="36"/>
      <c r="AE197" s="36"/>
      <c r="AT197" s="19" t="s">
        <v>136</v>
      </c>
      <c r="AU197" s="19" t="s">
        <v>134</v>
      </c>
    </row>
    <row r="198" spans="1:65" s="2" customFormat="1" ht="24.15" customHeight="1">
      <c r="A198" s="36"/>
      <c r="B198" s="37"/>
      <c r="C198" s="170" t="s">
        <v>321</v>
      </c>
      <c r="D198" s="170" t="s">
        <v>128</v>
      </c>
      <c r="E198" s="171" t="s">
        <v>322</v>
      </c>
      <c r="F198" s="172" t="s">
        <v>323</v>
      </c>
      <c r="G198" s="173" t="s">
        <v>292</v>
      </c>
      <c r="H198" s="174">
        <v>0.76700000000000002</v>
      </c>
      <c r="I198" s="175"/>
      <c r="J198" s="176">
        <f>ROUND(I198*H198,2)</f>
        <v>0</v>
      </c>
      <c r="K198" s="172" t="s">
        <v>132</v>
      </c>
      <c r="L198" s="41"/>
      <c r="M198" s="177" t="s">
        <v>18</v>
      </c>
      <c r="N198" s="178" t="s">
        <v>43</v>
      </c>
      <c r="O198" s="66"/>
      <c r="P198" s="179">
        <f>O198*H198</f>
        <v>0</v>
      </c>
      <c r="Q198" s="179">
        <v>0</v>
      </c>
      <c r="R198" s="179">
        <f>Q198*H198</f>
        <v>0</v>
      </c>
      <c r="S198" s="179">
        <v>0</v>
      </c>
      <c r="T198" s="180">
        <f>S198*H198</f>
        <v>0</v>
      </c>
      <c r="U198" s="36"/>
      <c r="V198" s="36"/>
      <c r="W198" s="36"/>
      <c r="X198" s="36"/>
      <c r="Y198" s="36"/>
      <c r="Z198" s="36"/>
      <c r="AA198" s="36"/>
      <c r="AB198" s="36"/>
      <c r="AC198" s="36"/>
      <c r="AD198" s="36"/>
      <c r="AE198" s="36"/>
      <c r="AR198" s="181" t="s">
        <v>133</v>
      </c>
      <c r="AT198" s="181" t="s">
        <v>128</v>
      </c>
      <c r="AU198" s="181" t="s">
        <v>134</v>
      </c>
      <c r="AY198" s="19" t="s">
        <v>125</v>
      </c>
      <c r="BE198" s="182">
        <f>IF(N198="základní",J198,0)</f>
        <v>0</v>
      </c>
      <c r="BF198" s="182">
        <f>IF(N198="snížená",J198,0)</f>
        <v>0</v>
      </c>
      <c r="BG198" s="182">
        <f>IF(N198="zákl. přenesená",J198,0)</f>
        <v>0</v>
      </c>
      <c r="BH198" s="182">
        <f>IF(N198="sníž. přenesená",J198,0)</f>
        <v>0</v>
      </c>
      <c r="BI198" s="182">
        <f>IF(N198="nulová",J198,0)</f>
        <v>0</v>
      </c>
      <c r="BJ198" s="19" t="s">
        <v>134</v>
      </c>
      <c r="BK198" s="182">
        <f>ROUND(I198*H198,2)</f>
        <v>0</v>
      </c>
      <c r="BL198" s="19" t="s">
        <v>133</v>
      </c>
      <c r="BM198" s="181" t="s">
        <v>324</v>
      </c>
    </row>
    <row r="199" spans="1:65" s="2" customFormat="1">
      <c r="A199" s="36"/>
      <c r="B199" s="37"/>
      <c r="C199" s="38"/>
      <c r="D199" s="183" t="s">
        <v>136</v>
      </c>
      <c r="E199" s="38"/>
      <c r="F199" s="184" t="s">
        <v>325</v>
      </c>
      <c r="G199" s="38"/>
      <c r="H199" s="38"/>
      <c r="I199" s="185"/>
      <c r="J199" s="38"/>
      <c r="K199" s="38"/>
      <c r="L199" s="41"/>
      <c r="M199" s="186"/>
      <c r="N199" s="187"/>
      <c r="O199" s="66"/>
      <c r="P199" s="66"/>
      <c r="Q199" s="66"/>
      <c r="R199" s="66"/>
      <c r="S199" s="66"/>
      <c r="T199" s="67"/>
      <c r="U199" s="36"/>
      <c r="V199" s="36"/>
      <c r="W199" s="36"/>
      <c r="X199" s="36"/>
      <c r="Y199" s="36"/>
      <c r="Z199" s="36"/>
      <c r="AA199" s="36"/>
      <c r="AB199" s="36"/>
      <c r="AC199" s="36"/>
      <c r="AD199" s="36"/>
      <c r="AE199" s="36"/>
      <c r="AT199" s="19" t="s">
        <v>136</v>
      </c>
      <c r="AU199" s="19" t="s">
        <v>134</v>
      </c>
    </row>
    <row r="200" spans="1:65" s="12" customFormat="1" ht="22.8" customHeight="1">
      <c r="B200" s="154"/>
      <c r="C200" s="155"/>
      <c r="D200" s="156" t="s">
        <v>70</v>
      </c>
      <c r="E200" s="168" t="s">
        <v>326</v>
      </c>
      <c r="F200" s="168" t="s">
        <v>327</v>
      </c>
      <c r="G200" s="155"/>
      <c r="H200" s="155"/>
      <c r="I200" s="158"/>
      <c r="J200" s="169">
        <f>BK200</f>
        <v>0</v>
      </c>
      <c r="K200" s="155"/>
      <c r="L200" s="160"/>
      <c r="M200" s="161"/>
      <c r="N200" s="162"/>
      <c r="O200" s="162"/>
      <c r="P200" s="163">
        <f>SUM(P201:P202)</f>
        <v>0</v>
      </c>
      <c r="Q200" s="162"/>
      <c r="R200" s="163">
        <f>SUM(R201:R202)</f>
        <v>0</v>
      </c>
      <c r="S200" s="162"/>
      <c r="T200" s="164">
        <f>SUM(T201:T202)</f>
        <v>0</v>
      </c>
      <c r="AR200" s="165" t="s">
        <v>76</v>
      </c>
      <c r="AT200" s="166" t="s">
        <v>70</v>
      </c>
      <c r="AU200" s="166" t="s">
        <v>76</v>
      </c>
      <c r="AY200" s="165" t="s">
        <v>125</v>
      </c>
      <c r="BK200" s="167">
        <f>SUM(BK201:BK202)</f>
        <v>0</v>
      </c>
    </row>
    <row r="201" spans="1:65" s="2" customFormat="1" ht="33" customHeight="1">
      <c r="A201" s="36"/>
      <c r="B201" s="37"/>
      <c r="C201" s="170" t="s">
        <v>328</v>
      </c>
      <c r="D201" s="170" t="s">
        <v>128</v>
      </c>
      <c r="E201" s="171" t="s">
        <v>329</v>
      </c>
      <c r="F201" s="172" t="s">
        <v>330</v>
      </c>
      <c r="G201" s="173" t="s">
        <v>292</v>
      </c>
      <c r="H201" s="174">
        <v>3.2210000000000001</v>
      </c>
      <c r="I201" s="175"/>
      <c r="J201" s="176">
        <f>ROUND(I201*H201,2)</f>
        <v>0</v>
      </c>
      <c r="K201" s="172" t="s">
        <v>132</v>
      </c>
      <c r="L201" s="41"/>
      <c r="M201" s="177" t="s">
        <v>18</v>
      </c>
      <c r="N201" s="178" t="s">
        <v>43</v>
      </c>
      <c r="O201" s="66"/>
      <c r="P201" s="179">
        <f>O201*H201</f>
        <v>0</v>
      </c>
      <c r="Q201" s="179">
        <v>0</v>
      </c>
      <c r="R201" s="179">
        <f>Q201*H201</f>
        <v>0</v>
      </c>
      <c r="S201" s="179">
        <v>0</v>
      </c>
      <c r="T201" s="180">
        <f>S201*H201</f>
        <v>0</v>
      </c>
      <c r="U201" s="36"/>
      <c r="V201" s="36"/>
      <c r="W201" s="36"/>
      <c r="X201" s="36"/>
      <c r="Y201" s="36"/>
      <c r="Z201" s="36"/>
      <c r="AA201" s="36"/>
      <c r="AB201" s="36"/>
      <c r="AC201" s="36"/>
      <c r="AD201" s="36"/>
      <c r="AE201" s="36"/>
      <c r="AR201" s="181" t="s">
        <v>133</v>
      </c>
      <c r="AT201" s="181" t="s">
        <v>128</v>
      </c>
      <c r="AU201" s="181" t="s">
        <v>134</v>
      </c>
      <c r="AY201" s="19" t="s">
        <v>125</v>
      </c>
      <c r="BE201" s="182">
        <f>IF(N201="základní",J201,0)</f>
        <v>0</v>
      </c>
      <c r="BF201" s="182">
        <f>IF(N201="snížená",J201,0)</f>
        <v>0</v>
      </c>
      <c r="BG201" s="182">
        <f>IF(N201="zákl. přenesená",J201,0)</f>
        <v>0</v>
      </c>
      <c r="BH201" s="182">
        <f>IF(N201="sníž. přenesená",J201,0)</f>
        <v>0</v>
      </c>
      <c r="BI201" s="182">
        <f>IF(N201="nulová",J201,0)</f>
        <v>0</v>
      </c>
      <c r="BJ201" s="19" t="s">
        <v>134</v>
      </c>
      <c r="BK201" s="182">
        <f>ROUND(I201*H201,2)</f>
        <v>0</v>
      </c>
      <c r="BL201" s="19" t="s">
        <v>133</v>
      </c>
      <c r="BM201" s="181" t="s">
        <v>331</v>
      </c>
    </row>
    <row r="202" spans="1:65" s="2" customFormat="1">
      <c r="A202" s="36"/>
      <c r="B202" s="37"/>
      <c r="C202" s="38"/>
      <c r="D202" s="183" t="s">
        <v>136</v>
      </c>
      <c r="E202" s="38"/>
      <c r="F202" s="184" t="s">
        <v>332</v>
      </c>
      <c r="G202" s="38"/>
      <c r="H202" s="38"/>
      <c r="I202" s="185"/>
      <c r="J202" s="38"/>
      <c r="K202" s="38"/>
      <c r="L202" s="41"/>
      <c r="M202" s="186"/>
      <c r="N202" s="187"/>
      <c r="O202" s="66"/>
      <c r="P202" s="66"/>
      <c r="Q202" s="66"/>
      <c r="R202" s="66"/>
      <c r="S202" s="66"/>
      <c r="T202" s="67"/>
      <c r="U202" s="36"/>
      <c r="V202" s="36"/>
      <c r="W202" s="36"/>
      <c r="X202" s="36"/>
      <c r="Y202" s="36"/>
      <c r="Z202" s="36"/>
      <c r="AA202" s="36"/>
      <c r="AB202" s="36"/>
      <c r="AC202" s="36"/>
      <c r="AD202" s="36"/>
      <c r="AE202" s="36"/>
      <c r="AT202" s="19" t="s">
        <v>136</v>
      </c>
      <c r="AU202" s="19" t="s">
        <v>134</v>
      </c>
    </row>
    <row r="203" spans="1:65" s="12" customFormat="1" ht="25.95" customHeight="1">
      <c r="B203" s="154"/>
      <c r="C203" s="155"/>
      <c r="D203" s="156" t="s">
        <v>70</v>
      </c>
      <c r="E203" s="157" t="s">
        <v>333</v>
      </c>
      <c r="F203" s="157" t="s">
        <v>334</v>
      </c>
      <c r="G203" s="155"/>
      <c r="H203" s="155"/>
      <c r="I203" s="158"/>
      <c r="J203" s="159">
        <f>BK203</f>
        <v>0</v>
      </c>
      <c r="K203" s="155"/>
      <c r="L203" s="160"/>
      <c r="M203" s="161"/>
      <c r="N203" s="162"/>
      <c r="O203" s="162"/>
      <c r="P203" s="163">
        <f>P204+P221+P237+P254+P290+P298+P310+P344+P359+P364+P402+P408+P437+P458+P476+P515+P580</f>
        <v>0</v>
      </c>
      <c r="Q203" s="162"/>
      <c r="R203" s="163">
        <f>R204+R221+R237+R254+R290+R298+R310+R344+R359+R364+R402+R408+R437+R458+R476+R515+R580</f>
        <v>1.4858298699999999</v>
      </c>
      <c r="S203" s="162"/>
      <c r="T203" s="164">
        <f>T204+T221+T237+T254+T290+T298+T310+T344+T359+T364+T402+T408+T437+T458+T476+T515+T580</f>
        <v>3.4216199999999999</v>
      </c>
      <c r="AR203" s="165" t="s">
        <v>134</v>
      </c>
      <c r="AT203" s="166" t="s">
        <v>70</v>
      </c>
      <c r="AU203" s="166" t="s">
        <v>71</v>
      </c>
      <c r="AY203" s="165" t="s">
        <v>125</v>
      </c>
      <c r="BK203" s="167">
        <f>BK204+BK221+BK237+BK254+BK290+BK298+BK310+BK344+BK359+BK364+BK402+BK408+BK437+BK458+BK476+BK515+BK580</f>
        <v>0</v>
      </c>
    </row>
    <row r="204" spans="1:65" s="12" customFormat="1" ht="22.8" customHeight="1">
      <c r="B204" s="154"/>
      <c r="C204" s="155"/>
      <c r="D204" s="156" t="s">
        <v>70</v>
      </c>
      <c r="E204" s="168" t="s">
        <v>335</v>
      </c>
      <c r="F204" s="168" t="s">
        <v>336</v>
      </c>
      <c r="G204" s="155"/>
      <c r="H204" s="155"/>
      <c r="I204" s="158"/>
      <c r="J204" s="169">
        <f>BK204</f>
        <v>0</v>
      </c>
      <c r="K204" s="155"/>
      <c r="L204" s="160"/>
      <c r="M204" s="161"/>
      <c r="N204" s="162"/>
      <c r="O204" s="162"/>
      <c r="P204" s="163">
        <f>SUM(P205:P220)</f>
        <v>0</v>
      </c>
      <c r="Q204" s="162"/>
      <c r="R204" s="163">
        <f>SUM(R205:R220)</f>
        <v>6.3621999999999998E-2</v>
      </c>
      <c r="S204" s="162"/>
      <c r="T204" s="164">
        <f>SUM(T205:T220)</f>
        <v>0</v>
      </c>
      <c r="AR204" s="165" t="s">
        <v>134</v>
      </c>
      <c r="AT204" s="166" t="s">
        <v>70</v>
      </c>
      <c r="AU204" s="166" t="s">
        <v>76</v>
      </c>
      <c r="AY204" s="165" t="s">
        <v>125</v>
      </c>
      <c r="BK204" s="167">
        <f>SUM(BK205:BK220)</f>
        <v>0</v>
      </c>
    </row>
    <row r="205" spans="1:65" s="2" customFormat="1" ht="24.15" customHeight="1">
      <c r="A205" s="36"/>
      <c r="B205" s="37"/>
      <c r="C205" s="170" t="s">
        <v>337</v>
      </c>
      <c r="D205" s="170" t="s">
        <v>128</v>
      </c>
      <c r="E205" s="171" t="s">
        <v>338</v>
      </c>
      <c r="F205" s="172" t="s">
        <v>339</v>
      </c>
      <c r="G205" s="173" t="s">
        <v>131</v>
      </c>
      <c r="H205" s="174">
        <v>5.52</v>
      </c>
      <c r="I205" s="175"/>
      <c r="J205" s="176">
        <f>ROUND(I205*H205,2)</f>
        <v>0</v>
      </c>
      <c r="K205" s="172" t="s">
        <v>132</v>
      </c>
      <c r="L205" s="41"/>
      <c r="M205" s="177" t="s">
        <v>18</v>
      </c>
      <c r="N205" s="178" t="s">
        <v>43</v>
      </c>
      <c r="O205" s="66"/>
      <c r="P205" s="179">
        <f>O205*H205</f>
        <v>0</v>
      </c>
      <c r="Q205" s="179">
        <v>3.5000000000000001E-3</v>
      </c>
      <c r="R205" s="179">
        <f>Q205*H205</f>
        <v>1.932E-2</v>
      </c>
      <c r="S205" s="179">
        <v>0</v>
      </c>
      <c r="T205" s="180">
        <f>S205*H205</f>
        <v>0</v>
      </c>
      <c r="U205" s="36"/>
      <c r="V205" s="36"/>
      <c r="W205" s="36"/>
      <c r="X205" s="36"/>
      <c r="Y205" s="36"/>
      <c r="Z205" s="36"/>
      <c r="AA205" s="36"/>
      <c r="AB205" s="36"/>
      <c r="AC205" s="36"/>
      <c r="AD205" s="36"/>
      <c r="AE205" s="36"/>
      <c r="AR205" s="181" t="s">
        <v>216</v>
      </c>
      <c r="AT205" s="181" t="s">
        <v>128</v>
      </c>
      <c r="AU205" s="181" t="s">
        <v>134</v>
      </c>
      <c r="AY205" s="19" t="s">
        <v>125</v>
      </c>
      <c r="BE205" s="182">
        <f>IF(N205="základní",J205,0)</f>
        <v>0</v>
      </c>
      <c r="BF205" s="182">
        <f>IF(N205="snížená",J205,0)</f>
        <v>0</v>
      </c>
      <c r="BG205" s="182">
        <f>IF(N205="zákl. přenesená",J205,0)</f>
        <v>0</v>
      </c>
      <c r="BH205" s="182">
        <f>IF(N205="sníž. přenesená",J205,0)</f>
        <v>0</v>
      </c>
      <c r="BI205" s="182">
        <f>IF(N205="nulová",J205,0)</f>
        <v>0</v>
      </c>
      <c r="BJ205" s="19" t="s">
        <v>134</v>
      </c>
      <c r="BK205" s="182">
        <f>ROUND(I205*H205,2)</f>
        <v>0</v>
      </c>
      <c r="BL205" s="19" t="s">
        <v>216</v>
      </c>
      <c r="BM205" s="181" t="s">
        <v>340</v>
      </c>
    </row>
    <row r="206" spans="1:65" s="2" customFormat="1">
      <c r="A206" s="36"/>
      <c r="B206" s="37"/>
      <c r="C206" s="38"/>
      <c r="D206" s="183" t="s">
        <v>136</v>
      </c>
      <c r="E206" s="38"/>
      <c r="F206" s="184" t="s">
        <v>341</v>
      </c>
      <c r="G206" s="38"/>
      <c r="H206" s="38"/>
      <c r="I206" s="185"/>
      <c r="J206" s="38"/>
      <c r="K206" s="38"/>
      <c r="L206" s="41"/>
      <c r="M206" s="186"/>
      <c r="N206" s="187"/>
      <c r="O206" s="66"/>
      <c r="P206" s="66"/>
      <c r="Q206" s="66"/>
      <c r="R206" s="66"/>
      <c r="S206" s="66"/>
      <c r="T206" s="67"/>
      <c r="U206" s="36"/>
      <c r="V206" s="36"/>
      <c r="W206" s="36"/>
      <c r="X206" s="36"/>
      <c r="Y206" s="36"/>
      <c r="Z206" s="36"/>
      <c r="AA206" s="36"/>
      <c r="AB206" s="36"/>
      <c r="AC206" s="36"/>
      <c r="AD206" s="36"/>
      <c r="AE206" s="36"/>
      <c r="AT206" s="19" t="s">
        <v>136</v>
      </c>
      <c r="AU206" s="19" t="s">
        <v>134</v>
      </c>
    </row>
    <row r="207" spans="1:65" s="13" customFormat="1">
      <c r="B207" s="188"/>
      <c r="C207" s="189"/>
      <c r="D207" s="190" t="s">
        <v>138</v>
      </c>
      <c r="E207" s="191" t="s">
        <v>18</v>
      </c>
      <c r="F207" s="192" t="s">
        <v>245</v>
      </c>
      <c r="G207" s="189"/>
      <c r="H207" s="193">
        <v>4.75</v>
      </c>
      <c r="I207" s="194"/>
      <c r="J207" s="189"/>
      <c r="K207" s="189"/>
      <c r="L207" s="195"/>
      <c r="M207" s="196"/>
      <c r="N207" s="197"/>
      <c r="O207" s="197"/>
      <c r="P207" s="197"/>
      <c r="Q207" s="197"/>
      <c r="R207" s="197"/>
      <c r="S207" s="197"/>
      <c r="T207" s="198"/>
      <c r="AT207" s="199" t="s">
        <v>138</v>
      </c>
      <c r="AU207" s="199" t="s">
        <v>134</v>
      </c>
      <c r="AV207" s="13" t="s">
        <v>134</v>
      </c>
      <c r="AW207" s="13" t="s">
        <v>32</v>
      </c>
      <c r="AX207" s="13" t="s">
        <v>71</v>
      </c>
      <c r="AY207" s="199" t="s">
        <v>125</v>
      </c>
    </row>
    <row r="208" spans="1:65" s="14" customFormat="1">
      <c r="B208" s="200"/>
      <c r="C208" s="201"/>
      <c r="D208" s="190" t="s">
        <v>138</v>
      </c>
      <c r="E208" s="202" t="s">
        <v>18</v>
      </c>
      <c r="F208" s="203" t="s">
        <v>196</v>
      </c>
      <c r="G208" s="201"/>
      <c r="H208" s="204">
        <v>4.75</v>
      </c>
      <c r="I208" s="205"/>
      <c r="J208" s="201"/>
      <c r="K208" s="201"/>
      <c r="L208" s="206"/>
      <c r="M208" s="207"/>
      <c r="N208" s="208"/>
      <c r="O208" s="208"/>
      <c r="P208" s="208"/>
      <c r="Q208" s="208"/>
      <c r="R208" s="208"/>
      <c r="S208" s="208"/>
      <c r="T208" s="209"/>
      <c r="AT208" s="210" t="s">
        <v>138</v>
      </c>
      <c r="AU208" s="210" t="s">
        <v>134</v>
      </c>
      <c r="AV208" s="14" t="s">
        <v>126</v>
      </c>
      <c r="AW208" s="14" t="s">
        <v>32</v>
      </c>
      <c r="AX208" s="14" t="s">
        <v>71</v>
      </c>
      <c r="AY208" s="210" t="s">
        <v>125</v>
      </c>
    </row>
    <row r="209" spans="1:65" s="13" customFormat="1">
      <c r="B209" s="188"/>
      <c r="C209" s="189"/>
      <c r="D209" s="190" t="s">
        <v>138</v>
      </c>
      <c r="E209" s="191" t="s">
        <v>18</v>
      </c>
      <c r="F209" s="192" t="s">
        <v>246</v>
      </c>
      <c r="G209" s="189"/>
      <c r="H209" s="193">
        <v>0.77</v>
      </c>
      <c r="I209" s="194"/>
      <c r="J209" s="189"/>
      <c r="K209" s="189"/>
      <c r="L209" s="195"/>
      <c r="M209" s="196"/>
      <c r="N209" s="197"/>
      <c r="O209" s="197"/>
      <c r="P209" s="197"/>
      <c r="Q209" s="197"/>
      <c r="R209" s="197"/>
      <c r="S209" s="197"/>
      <c r="T209" s="198"/>
      <c r="AT209" s="199" t="s">
        <v>138</v>
      </c>
      <c r="AU209" s="199" t="s">
        <v>134</v>
      </c>
      <c r="AV209" s="13" t="s">
        <v>134</v>
      </c>
      <c r="AW209" s="13" t="s">
        <v>32</v>
      </c>
      <c r="AX209" s="13" t="s">
        <v>71</v>
      </c>
      <c r="AY209" s="199" t="s">
        <v>125</v>
      </c>
    </row>
    <row r="210" spans="1:65" s="14" customFormat="1">
      <c r="B210" s="200"/>
      <c r="C210" s="201"/>
      <c r="D210" s="190" t="s">
        <v>138</v>
      </c>
      <c r="E210" s="202" t="s">
        <v>18</v>
      </c>
      <c r="F210" s="203" t="s">
        <v>196</v>
      </c>
      <c r="G210" s="201"/>
      <c r="H210" s="204">
        <v>0.77</v>
      </c>
      <c r="I210" s="205"/>
      <c r="J210" s="201"/>
      <c r="K210" s="201"/>
      <c r="L210" s="206"/>
      <c r="M210" s="207"/>
      <c r="N210" s="208"/>
      <c r="O210" s="208"/>
      <c r="P210" s="208"/>
      <c r="Q210" s="208"/>
      <c r="R210" s="208"/>
      <c r="S210" s="208"/>
      <c r="T210" s="209"/>
      <c r="AT210" s="210" t="s">
        <v>138</v>
      </c>
      <c r="AU210" s="210" t="s">
        <v>134</v>
      </c>
      <c r="AV210" s="14" t="s">
        <v>126</v>
      </c>
      <c r="AW210" s="14" t="s">
        <v>32</v>
      </c>
      <c r="AX210" s="14" t="s">
        <v>71</v>
      </c>
      <c r="AY210" s="210" t="s">
        <v>125</v>
      </c>
    </row>
    <row r="211" spans="1:65" s="15" customFormat="1">
      <c r="B211" s="211"/>
      <c r="C211" s="212"/>
      <c r="D211" s="190" t="s">
        <v>138</v>
      </c>
      <c r="E211" s="213" t="s">
        <v>18</v>
      </c>
      <c r="F211" s="214" t="s">
        <v>198</v>
      </c>
      <c r="G211" s="212"/>
      <c r="H211" s="215">
        <v>5.52</v>
      </c>
      <c r="I211" s="216"/>
      <c r="J211" s="212"/>
      <c r="K211" s="212"/>
      <c r="L211" s="217"/>
      <c r="M211" s="218"/>
      <c r="N211" s="219"/>
      <c r="O211" s="219"/>
      <c r="P211" s="219"/>
      <c r="Q211" s="219"/>
      <c r="R211" s="219"/>
      <c r="S211" s="219"/>
      <c r="T211" s="220"/>
      <c r="AT211" s="221" t="s">
        <v>138</v>
      </c>
      <c r="AU211" s="221" t="s">
        <v>134</v>
      </c>
      <c r="AV211" s="15" t="s">
        <v>133</v>
      </c>
      <c r="AW211" s="15" t="s">
        <v>32</v>
      </c>
      <c r="AX211" s="15" t="s">
        <v>76</v>
      </c>
      <c r="AY211" s="221" t="s">
        <v>125</v>
      </c>
    </row>
    <row r="212" spans="1:65" s="2" customFormat="1" ht="24.15" customHeight="1">
      <c r="A212" s="36"/>
      <c r="B212" s="37"/>
      <c r="C212" s="170" t="s">
        <v>342</v>
      </c>
      <c r="D212" s="170" t="s">
        <v>128</v>
      </c>
      <c r="E212" s="171" t="s">
        <v>343</v>
      </c>
      <c r="F212" s="172" t="s">
        <v>344</v>
      </c>
      <c r="G212" s="173" t="s">
        <v>131</v>
      </c>
      <c r="H212" s="174">
        <v>10.199999999999999</v>
      </c>
      <c r="I212" s="175"/>
      <c r="J212" s="176">
        <f>ROUND(I212*H212,2)</f>
        <v>0</v>
      </c>
      <c r="K212" s="172" t="s">
        <v>132</v>
      </c>
      <c r="L212" s="41"/>
      <c r="M212" s="177" t="s">
        <v>18</v>
      </c>
      <c r="N212" s="178" t="s">
        <v>43</v>
      </c>
      <c r="O212" s="66"/>
      <c r="P212" s="179">
        <f>O212*H212</f>
        <v>0</v>
      </c>
      <c r="Q212" s="179">
        <v>3.5000000000000001E-3</v>
      </c>
      <c r="R212" s="179">
        <f>Q212*H212</f>
        <v>3.5699999999999996E-2</v>
      </c>
      <c r="S212" s="179">
        <v>0</v>
      </c>
      <c r="T212" s="180">
        <f>S212*H212</f>
        <v>0</v>
      </c>
      <c r="U212" s="36"/>
      <c r="V212" s="36"/>
      <c r="W212" s="36"/>
      <c r="X212" s="36"/>
      <c r="Y212" s="36"/>
      <c r="Z212" s="36"/>
      <c r="AA212" s="36"/>
      <c r="AB212" s="36"/>
      <c r="AC212" s="36"/>
      <c r="AD212" s="36"/>
      <c r="AE212" s="36"/>
      <c r="AR212" s="181" t="s">
        <v>216</v>
      </c>
      <c r="AT212" s="181" t="s">
        <v>128</v>
      </c>
      <c r="AU212" s="181" t="s">
        <v>134</v>
      </c>
      <c r="AY212" s="19" t="s">
        <v>125</v>
      </c>
      <c r="BE212" s="182">
        <f>IF(N212="základní",J212,0)</f>
        <v>0</v>
      </c>
      <c r="BF212" s="182">
        <f>IF(N212="snížená",J212,0)</f>
        <v>0</v>
      </c>
      <c r="BG212" s="182">
        <f>IF(N212="zákl. přenesená",J212,0)</f>
        <v>0</v>
      </c>
      <c r="BH212" s="182">
        <f>IF(N212="sníž. přenesená",J212,0)</f>
        <v>0</v>
      </c>
      <c r="BI212" s="182">
        <f>IF(N212="nulová",J212,0)</f>
        <v>0</v>
      </c>
      <c r="BJ212" s="19" t="s">
        <v>134</v>
      </c>
      <c r="BK212" s="182">
        <f>ROUND(I212*H212,2)</f>
        <v>0</v>
      </c>
      <c r="BL212" s="19" t="s">
        <v>216</v>
      </c>
      <c r="BM212" s="181" t="s">
        <v>345</v>
      </c>
    </row>
    <row r="213" spans="1:65" s="2" customFormat="1">
      <c r="A213" s="36"/>
      <c r="B213" s="37"/>
      <c r="C213" s="38"/>
      <c r="D213" s="183" t="s">
        <v>136</v>
      </c>
      <c r="E213" s="38"/>
      <c r="F213" s="184" t="s">
        <v>346</v>
      </c>
      <c r="G213" s="38"/>
      <c r="H213" s="38"/>
      <c r="I213" s="185"/>
      <c r="J213" s="38"/>
      <c r="K213" s="38"/>
      <c r="L213" s="41"/>
      <c r="M213" s="186"/>
      <c r="N213" s="187"/>
      <c r="O213" s="66"/>
      <c r="P213" s="66"/>
      <c r="Q213" s="66"/>
      <c r="R213" s="66"/>
      <c r="S213" s="66"/>
      <c r="T213" s="67"/>
      <c r="U213" s="36"/>
      <c r="V213" s="36"/>
      <c r="W213" s="36"/>
      <c r="X213" s="36"/>
      <c r="Y213" s="36"/>
      <c r="Z213" s="36"/>
      <c r="AA213" s="36"/>
      <c r="AB213" s="36"/>
      <c r="AC213" s="36"/>
      <c r="AD213" s="36"/>
      <c r="AE213" s="36"/>
      <c r="AT213" s="19" t="s">
        <v>136</v>
      </c>
      <c r="AU213" s="19" t="s">
        <v>134</v>
      </c>
    </row>
    <row r="214" spans="1:65" s="13" customFormat="1">
      <c r="B214" s="188"/>
      <c r="C214" s="189"/>
      <c r="D214" s="190" t="s">
        <v>138</v>
      </c>
      <c r="E214" s="191" t="s">
        <v>18</v>
      </c>
      <c r="F214" s="192" t="s">
        <v>347</v>
      </c>
      <c r="G214" s="189"/>
      <c r="H214" s="193">
        <v>10.199999999999999</v>
      </c>
      <c r="I214" s="194"/>
      <c r="J214" s="189"/>
      <c r="K214" s="189"/>
      <c r="L214" s="195"/>
      <c r="M214" s="196"/>
      <c r="N214" s="197"/>
      <c r="O214" s="197"/>
      <c r="P214" s="197"/>
      <c r="Q214" s="197"/>
      <c r="R214" s="197"/>
      <c r="S214" s="197"/>
      <c r="T214" s="198"/>
      <c r="AT214" s="199" t="s">
        <v>138</v>
      </c>
      <c r="AU214" s="199" t="s">
        <v>134</v>
      </c>
      <c r="AV214" s="13" t="s">
        <v>134</v>
      </c>
      <c r="AW214" s="13" t="s">
        <v>32</v>
      </c>
      <c r="AX214" s="13" t="s">
        <v>76</v>
      </c>
      <c r="AY214" s="199" t="s">
        <v>125</v>
      </c>
    </row>
    <row r="215" spans="1:65" s="2" customFormat="1" ht="24.15" customHeight="1">
      <c r="A215" s="36"/>
      <c r="B215" s="37"/>
      <c r="C215" s="170" t="s">
        <v>348</v>
      </c>
      <c r="D215" s="170" t="s">
        <v>128</v>
      </c>
      <c r="E215" s="171" t="s">
        <v>349</v>
      </c>
      <c r="F215" s="172" t="s">
        <v>350</v>
      </c>
      <c r="G215" s="173" t="s">
        <v>207</v>
      </c>
      <c r="H215" s="174">
        <v>17</v>
      </c>
      <c r="I215" s="175"/>
      <c r="J215" s="176">
        <f>ROUND(I215*H215,2)</f>
        <v>0</v>
      </c>
      <c r="K215" s="172" t="s">
        <v>132</v>
      </c>
      <c r="L215" s="41"/>
      <c r="M215" s="177" t="s">
        <v>18</v>
      </c>
      <c r="N215" s="178" t="s">
        <v>43</v>
      </c>
      <c r="O215" s="66"/>
      <c r="P215" s="179">
        <f>O215*H215</f>
        <v>0</v>
      </c>
      <c r="Q215" s="179">
        <v>0</v>
      </c>
      <c r="R215" s="179">
        <f>Q215*H215</f>
        <v>0</v>
      </c>
      <c r="S215" s="179">
        <v>0</v>
      </c>
      <c r="T215" s="180">
        <f>S215*H215</f>
        <v>0</v>
      </c>
      <c r="U215" s="36"/>
      <c r="V215" s="36"/>
      <c r="W215" s="36"/>
      <c r="X215" s="36"/>
      <c r="Y215" s="36"/>
      <c r="Z215" s="36"/>
      <c r="AA215" s="36"/>
      <c r="AB215" s="36"/>
      <c r="AC215" s="36"/>
      <c r="AD215" s="36"/>
      <c r="AE215" s="36"/>
      <c r="AR215" s="181" t="s">
        <v>216</v>
      </c>
      <c r="AT215" s="181" t="s">
        <v>128</v>
      </c>
      <c r="AU215" s="181" t="s">
        <v>134</v>
      </c>
      <c r="AY215" s="19" t="s">
        <v>125</v>
      </c>
      <c r="BE215" s="182">
        <f>IF(N215="základní",J215,0)</f>
        <v>0</v>
      </c>
      <c r="BF215" s="182">
        <f>IF(N215="snížená",J215,0)</f>
        <v>0</v>
      </c>
      <c r="BG215" s="182">
        <f>IF(N215="zákl. přenesená",J215,0)</f>
        <v>0</v>
      </c>
      <c r="BH215" s="182">
        <f>IF(N215="sníž. přenesená",J215,0)</f>
        <v>0</v>
      </c>
      <c r="BI215" s="182">
        <f>IF(N215="nulová",J215,0)</f>
        <v>0</v>
      </c>
      <c r="BJ215" s="19" t="s">
        <v>134</v>
      </c>
      <c r="BK215" s="182">
        <f>ROUND(I215*H215,2)</f>
        <v>0</v>
      </c>
      <c r="BL215" s="19" t="s">
        <v>216</v>
      </c>
      <c r="BM215" s="181" t="s">
        <v>351</v>
      </c>
    </row>
    <row r="216" spans="1:65" s="2" customFormat="1">
      <c r="A216" s="36"/>
      <c r="B216" s="37"/>
      <c r="C216" s="38"/>
      <c r="D216" s="183" t="s">
        <v>136</v>
      </c>
      <c r="E216" s="38"/>
      <c r="F216" s="184" t="s">
        <v>352</v>
      </c>
      <c r="G216" s="38"/>
      <c r="H216" s="38"/>
      <c r="I216" s="185"/>
      <c r="J216" s="38"/>
      <c r="K216" s="38"/>
      <c r="L216" s="41"/>
      <c r="M216" s="186"/>
      <c r="N216" s="187"/>
      <c r="O216" s="66"/>
      <c r="P216" s="66"/>
      <c r="Q216" s="66"/>
      <c r="R216" s="66"/>
      <c r="S216" s="66"/>
      <c r="T216" s="67"/>
      <c r="U216" s="36"/>
      <c r="V216" s="36"/>
      <c r="W216" s="36"/>
      <c r="X216" s="36"/>
      <c r="Y216" s="36"/>
      <c r="Z216" s="36"/>
      <c r="AA216" s="36"/>
      <c r="AB216" s="36"/>
      <c r="AC216" s="36"/>
      <c r="AD216" s="36"/>
      <c r="AE216" s="36"/>
      <c r="AT216" s="19" t="s">
        <v>136</v>
      </c>
      <c r="AU216" s="19" t="s">
        <v>134</v>
      </c>
    </row>
    <row r="217" spans="1:65" s="2" customFormat="1" ht="16.5" customHeight="1">
      <c r="A217" s="36"/>
      <c r="B217" s="37"/>
      <c r="C217" s="222" t="s">
        <v>353</v>
      </c>
      <c r="D217" s="222" t="s">
        <v>354</v>
      </c>
      <c r="E217" s="223" t="s">
        <v>355</v>
      </c>
      <c r="F217" s="224" t="s">
        <v>356</v>
      </c>
      <c r="G217" s="225" t="s">
        <v>207</v>
      </c>
      <c r="H217" s="226">
        <v>18.7</v>
      </c>
      <c r="I217" s="227"/>
      <c r="J217" s="228">
        <f>ROUND(I217*H217,2)</f>
        <v>0</v>
      </c>
      <c r="K217" s="224" t="s">
        <v>132</v>
      </c>
      <c r="L217" s="229"/>
      <c r="M217" s="230" t="s">
        <v>18</v>
      </c>
      <c r="N217" s="231" t="s">
        <v>43</v>
      </c>
      <c r="O217" s="66"/>
      <c r="P217" s="179">
        <f>O217*H217</f>
        <v>0</v>
      </c>
      <c r="Q217" s="179">
        <v>4.6000000000000001E-4</v>
      </c>
      <c r="R217" s="179">
        <f>Q217*H217</f>
        <v>8.6020000000000003E-3</v>
      </c>
      <c r="S217" s="179">
        <v>0</v>
      </c>
      <c r="T217" s="180">
        <f>S217*H217</f>
        <v>0</v>
      </c>
      <c r="U217" s="36"/>
      <c r="V217" s="36"/>
      <c r="W217" s="36"/>
      <c r="X217" s="36"/>
      <c r="Y217" s="36"/>
      <c r="Z217" s="36"/>
      <c r="AA217" s="36"/>
      <c r="AB217" s="36"/>
      <c r="AC217" s="36"/>
      <c r="AD217" s="36"/>
      <c r="AE217" s="36"/>
      <c r="AR217" s="181" t="s">
        <v>301</v>
      </c>
      <c r="AT217" s="181" t="s">
        <v>354</v>
      </c>
      <c r="AU217" s="181" t="s">
        <v>134</v>
      </c>
      <c r="AY217" s="19" t="s">
        <v>125</v>
      </c>
      <c r="BE217" s="182">
        <f>IF(N217="základní",J217,0)</f>
        <v>0</v>
      </c>
      <c r="BF217" s="182">
        <f>IF(N217="snížená",J217,0)</f>
        <v>0</v>
      </c>
      <c r="BG217" s="182">
        <f>IF(N217="zákl. přenesená",J217,0)</f>
        <v>0</v>
      </c>
      <c r="BH217" s="182">
        <f>IF(N217="sníž. přenesená",J217,0)</f>
        <v>0</v>
      </c>
      <c r="BI217" s="182">
        <f>IF(N217="nulová",J217,0)</f>
        <v>0</v>
      </c>
      <c r="BJ217" s="19" t="s">
        <v>134</v>
      </c>
      <c r="BK217" s="182">
        <f>ROUND(I217*H217,2)</f>
        <v>0</v>
      </c>
      <c r="BL217" s="19" t="s">
        <v>216</v>
      </c>
      <c r="BM217" s="181" t="s">
        <v>357</v>
      </c>
    </row>
    <row r="218" spans="1:65" s="13" customFormat="1">
      <c r="B218" s="188"/>
      <c r="C218" s="189"/>
      <c r="D218" s="190" t="s">
        <v>138</v>
      </c>
      <c r="E218" s="191" t="s">
        <v>18</v>
      </c>
      <c r="F218" s="192" t="s">
        <v>358</v>
      </c>
      <c r="G218" s="189"/>
      <c r="H218" s="193">
        <v>18.7</v>
      </c>
      <c r="I218" s="194"/>
      <c r="J218" s="189"/>
      <c r="K218" s="189"/>
      <c r="L218" s="195"/>
      <c r="M218" s="196"/>
      <c r="N218" s="197"/>
      <c r="O218" s="197"/>
      <c r="P218" s="197"/>
      <c r="Q218" s="197"/>
      <c r="R218" s="197"/>
      <c r="S218" s="197"/>
      <c r="T218" s="198"/>
      <c r="AT218" s="199" t="s">
        <v>138</v>
      </c>
      <c r="AU218" s="199" t="s">
        <v>134</v>
      </c>
      <c r="AV218" s="13" t="s">
        <v>134</v>
      </c>
      <c r="AW218" s="13" t="s">
        <v>32</v>
      </c>
      <c r="AX218" s="13" t="s">
        <v>76</v>
      </c>
      <c r="AY218" s="199" t="s">
        <v>125</v>
      </c>
    </row>
    <row r="219" spans="1:65" s="2" customFormat="1" ht="33" customHeight="1">
      <c r="A219" s="36"/>
      <c r="B219" s="37"/>
      <c r="C219" s="170" t="s">
        <v>359</v>
      </c>
      <c r="D219" s="170" t="s">
        <v>128</v>
      </c>
      <c r="E219" s="171" t="s">
        <v>360</v>
      </c>
      <c r="F219" s="172" t="s">
        <v>361</v>
      </c>
      <c r="G219" s="173" t="s">
        <v>362</v>
      </c>
      <c r="H219" s="232"/>
      <c r="I219" s="175"/>
      <c r="J219" s="176">
        <f>ROUND(I219*H219,2)</f>
        <v>0</v>
      </c>
      <c r="K219" s="172" t="s">
        <v>132</v>
      </c>
      <c r="L219" s="41"/>
      <c r="M219" s="177" t="s">
        <v>18</v>
      </c>
      <c r="N219" s="178" t="s">
        <v>43</v>
      </c>
      <c r="O219" s="66"/>
      <c r="P219" s="179">
        <f>O219*H219</f>
        <v>0</v>
      </c>
      <c r="Q219" s="179">
        <v>0</v>
      </c>
      <c r="R219" s="179">
        <f>Q219*H219</f>
        <v>0</v>
      </c>
      <c r="S219" s="179">
        <v>0</v>
      </c>
      <c r="T219" s="180">
        <f>S219*H219</f>
        <v>0</v>
      </c>
      <c r="U219" s="36"/>
      <c r="V219" s="36"/>
      <c r="W219" s="36"/>
      <c r="X219" s="36"/>
      <c r="Y219" s="36"/>
      <c r="Z219" s="36"/>
      <c r="AA219" s="36"/>
      <c r="AB219" s="36"/>
      <c r="AC219" s="36"/>
      <c r="AD219" s="36"/>
      <c r="AE219" s="36"/>
      <c r="AR219" s="181" t="s">
        <v>216</v>
      </c>
      <c r="AT219" s="181" t="s">
        <v>128</v>
      </c>
      <c r="AU219" s="181" t="s">
        <v>134</v>
      </c>
      <c r="AY219" s="19" t="s">
        <v>125</v>
      </c>
      <c r="BE219" s="182">
        <f>IF(N219="základní",J219,0)</f>
        <v>0</v>
      </c>
      <c r="BF219" s="182">
        <f>IF(N219="snížená",J219,0)</f>
        <v>0</v>
      </c>
      <c r="BG219" s="182">
        <f>IF(N219="zákl. přenesená",J219,0)</f>
        <v>0</v>
      </c>
      <c r="BH219" s="182">
        <f>IF(N219="sníž. přenesená",J219,0)</f>
        <v>0</v>
      </c>
      <c r="BI219" s="182">
        <f>IF(N219="nulová",J219,0)</f>
        <v>0</v>
      </c>
      <c r="BJ219" s="19" t="s">
        <v>134</v>
      </c>
      <c r="BK219" s="182">
        <f>ROUND(I219*H219,2)</f>
        <v>0</v>
      </c>
      <c r="BL219" s="19" t="s">
        <v>216</v>
      </c>
      <c r="BM219" s="181" t="s">
        <v>363</v>
      </c>
    </row>
    <row r="220" spans="1:65" s="2" customFormat="1">
      <c r="A220" s="36"/>
      <c r="B220" s="37"/>
      <c r="C220" s="38"/>
      <c r="D220" s="183" t="s">
        <v>136</v>
      </c>
      <c r="E220" s="38"/>
      <c r="F220" s="184" t="s">
        <v>364</v>
      </c>
      <c r="G220" s="38"/>
      <c r="H220" s="38"/>
      <c r="I220" s="185"/>
      <c r="J220" s="38"/>
      <c r="K220" s="38"/>
      <c r="L220" s="41"/>
      <c r="M220" s="186"/>
      <c r="N220" s="187"/>
      <c r="O220" s="66"/>
      <c r="P220" s="66"/>
      <c r="Q220" s="66"/>
      <c r="R220" s="66"/>
      <c r="S220" s="66"/>
      <c r="T220" s="67"/>
      <c r="U220" s="36"/>
      <c r="V220" s="36"/>
      <c r="W220" s="36"/>
      <c r="X220" s="36"/>
      <c r="Y220" s="36"/>
      <c r="Z220" s="36"/>
      <c r="AA220" s="36"/>
      <c r="AB220" s="36"/>
      <c r="AC220" s="36"/>
      <c r="AD220" s="36"/>
      <c r="AE220" s="36"/>
      <c r="AT220" s="19" t="s">
        <v>136</v>
      </c>
      <c r="AU220" s="19" t="s">
        <v>134</v>
      </c>
    </row>
    <row r="221" spans="1:65" s="12" customFormat="1" ht="22.8" customHeight="1">
      <c r="B221" s="154"/>
      <c r="C221" s="155"/>
      <c r="D221" s="156" t="s">
        <v>70</v>
      </c>
      <c r="E221" s="168" t="s">
        <v>365</v>
      </c>
      <c r="F221" s="168" t="s">
        <v>366</v>
      </c>
      <c r="G221" s="155"/>
      <c r="H221" s="155"/>
      <c r="I221" s="158"/>
      <c r="J221" s="169">
        <f>BK221</f>
        <v>0</v>
      </c>
      <c r="K221" s="155"/>
      <c r="L221" s="160"/>
      <c r="M221" s="161"/>
      <c r="N221" s="162"/>
      <c r="O221" s="162"/>
      <c r="P221" s="163">
        <f>SUM(P222:P236)</f>
        <v>0</v>
      </c>
      <c r="Q221" s="162"/>
      <c r="R221" s="163">
        <f>SUM(R222:R236)</f>
        <v>7.7099999999999998E-3</v>
      </c>
      <c r="S221" s="162"/>
      <c r="T221" s="164">
        <f>SUM(T222:T236)</f>
        <v>0</v>
      </c>
      <c r="AR221" s="165" t="s">
        <v>134</v>
      </c>
      <c r="AT221" s="166" t="s">
        <v>70</v>
      </c>
      <c r="AU221" s="166" t="s">
        <v>76</v>
      </c>
      <c r="AY221" s="165" t="s">
        <v>125</v>
      </c>
      <c r="BK221" s="167">
        <f>SUM(BK222:BK236)</f>
        <v>0</v>
      </c>
    </row>
    <row r="222" spans="1:65" s="2" customFormat="1" ht="16.5" customHeight="1">
      <c r="A222" s="36"/>
      <c r="B222" s="37"/>
      <c r="C222" s="170" t="s">
        <v>367</v>
      </c>
      <c r="D222" s="170" t="s">
        <v>128</v>
      </c>
      <c r="E222" s="171" t="s">
        <v>368</v>
      </c>
      <c r="F222" s="172" t="s">
        <v>369</v>
      </c>
      <c r="G222" s="173" t="s">
        <v>207</v>
      </c>
      <c r="H222" s="174">
        <v>11</v>
      </c>
      <c r="I222" s="175"/>
      <c r="J222" s="176">
        <f>ROUND(I222*H222,2)</f>
        <v>0</v>
      </c>
      <c r="K222" s="172" t="s">
        <v>132</v>
      </c>
      <c r="L222" s="41"/>
      <c r="M222" s="177" t="s">
        <v>18</v>
      </c>
      <c r="N222" s="178" t="s">
        <v>43</v>
      </c>
      <c r="O222" s="66"/>
      <c r="P222" s="179">
        <f>O222*H222</f>
        <v>0</v>
      </c>
      <c r="Q222" s="179">
        <v>5.0000000000000001E-4</v>
      </c>
      <c r="R222" s="179">
        <f>Q222*H222</f>
        <v>5.4999999999999997E-3</v>
      </c>
      <c r="S222" s="179">
        <v>0</v>
      </c>
      <c r="T222" s="180">
        <f>S222*H222</f>
        <v>0</v>
      </c>
      <c r="U222" s="36"/>
      <c r="V222" s="36"/>
      <c r="W222" s="36"/>
      <c r="X222" s="36"/>
      <c r="Y222" s="36"/>
      <c r="Z222" s="36"/>
      <c r="AA222" s="36"/>
      <c r="AB222" s="36"/>
      <c r="AC222" s="36"/>
      <c r="AD222" s="36"/>
      <c r="AE222" s="36"/>
      <c r="AR222" s="181" t="s">
        <v>216</v>
      </c>
      <c r="AT222" s="181" t="s">
        <v>128</v>
      </c>
      <c r="AU222" s="181" t="s">
        <v>134</v>
      </c>
      <c r="AY222" s="19" t="s">
        <v>125</v>
      </c>
      <c r="BE222" s="182">
        <f>IF(N222="základní",J222,0)</f>
        <v>0</v>
      </c>
      <c r="BF222" s="182">
        <f>IF(N222="snížená",J222,0)</f>
        <v>0</v>
      </c>
      <c r="BG222" s="182">
        <f>IF(N222="zákl. přenesená",J222,0)</f>
        <v>0</v>
      </c>
      <c r="BH222" s="182">
        <f>IF(N222="sníž. přenesená",J222,0)</f>
        <v>0</v>
      </c>
      <c r="BI222" s="182">
        <f>IF(N222="nulová",J222,0)</f>
        <v>0</v>
      </c>
      <c r="BJ222" s="19" t="s">
        <v>134</v>
      </c>
      <c r="BK222" s="182">
        <f>ROUND(I222*H222,2)</f>
        <v>0</v>
      </c>
      <c r="BL222" s="19" t="s">
        <v>216</v>
      </c>
      <c r="BM222" s="181" t="s">
        <v>370</v>
      </c>
    </row>
    <row r="223" spans="1:65" s="2" customFormat="1">
      <c r="A223" s="36"/>
      <c r="B223" s="37"/>
      <c r="C223" s="38"/>
      <c r="D223" s="183" t="s">
        <v>136</v>
      </c>
      <c r="E223" s="38"/>
      <c r="F223" s="184" t="s">
        <v>371</v>
      </c>
      <c r="G223" s="38"/>
      <c r="H223" s="38"/>
      <c r="I223" s="185"/>
      <c r="J223" s="38"/>
      <c r="K223" s="38"/>
      <c r="L223" s="41"/>
      <c r="M223" s="186"/>
      <c r="N223" s="187"/>
      <c r="O223" s="66"/>
      <c r="P223" s="66"/>
      <c r="Q223" s="66"/>
      <c r="R223" s="66"/>
      <c r="S223" s="66"/>
      <c r="T223" s="67"/>
      <c r="U223" s="36"/>
      <c r="V223" s="36"/>
      <c r="W223" s="36"/>
      <c r="X223" s="36"/>
      <c r="Y223" s="36"/>
      <c r="Z223" s="36"/>
      <c r="AA223" s="36"/>
      <c r="AB223" s="36"/>
      <c r="AC223" s="36"/>
      <c r="AD223" s="36"/>
      <c r="AE223" s="36"/>
      <c r="AT223" s="19" t="s">
        <v>136</v>
      </c>
      <c r="AU223" s="19" t="s">
        <v>134</v>
      </c>
    </row>
    <row r="224" spans="1:65" s="2" customFormat="1" ht="16.5" customHeight="1">
      <c r="A224" s="36"/>
      <c r="B224" s="37"/>
      <c r="C224" s="170" t="s">
        <v>372</v>
      </c>
      <c r="D224" s="170" t="s">
        <v>128</v>
      </c>
      <c r="E224" s="171" t="s">
        <v>373</v>
      </c>
      <c r="F224" s="172" t="s">
        <v>374</v>
      </c>
      <c r="G224" s="173" t="s">
        <v>207</v>
      </c>
      <c r="H224" s="174">
        <v>1</v>
      </c>
      <c r="I224" s="175"/>
      <c r="J224" s="176">
        <f>ROUND(I224*H224,2)</f>
        <v>0</v>
      </c>
      <c r="K224" s="172" t="s">
        <v>132</v>
      </c>
      <c r="L224" s="41"/>
      <c r="M224" s="177" t="s">
        <v>18</v>
      </c>
      <c r="N224" s="178" t="s">
        <v>43</v>
      </c>
      <c r="O224" s="66"/>
      <c r="P224" s="179">
        <f>O224*H224</f>
        <v>0</v>
      </c>
      <c r="Q224" s="179">
        <v>1.5299999999999999E-3</v>
      </c>
      <c r="R224" s="179">
        <f>Q224*H224</f>
        <v>1.5299999999999999E-3</v>
      </c>
      <c r="S224" s="179">
        <v>0</v>
      </c>
      <c r="T224" s="180">
        <f>S224*H224</f>
        <v>0</v>
      </c>
      <c r="U224" s="36"/>
      <c r="V224" s="36"/>
      <c r="W224" s="36"/>
      <c r="X224" s="36"/>
      <c r="Y224" s="36"/>
      <c r="Z224" s="36"/>
      <c r="AA224" s="36"/>
      <c r="AB224" s="36"/>
      <c r="AC224" s="36"/>
      <c r="AD224" s="36"/>
      <c r="AE224" s="36"/>
      <c r="AR224" s="181" t="s">
        <v>216</v>
      </c>
      <c r="AT224" s="181" t="s">
        <v>128</v>
      </c>
      <c r="AU224" s="181" t="s">
        <v>134</v>
      </c>
      <c r="AY224" s="19" t="s">
        <v>125</v>
      </c>
      <c r="BE224" s="182">
        <f>IF(N224="základní",J224,0)</f>
        <v>0</v>
      </c>
      <c r="BF224" s="182">
        <f>IF(N224="snížená",J224,0)</f>
        <v>0</v>
      </c>
      <c r="BG224" s="182">
        <f>IF(N224="zákl. přenesená",J224,0)</f>
        <v>0</v>
      </c>
      <c r="BH224" s="182">
        <f>IF(N224="sníž. přenesená",J224,0)</f>
        <v>0</v>
      </c>
      <c r="BI224" s="182">
        <f>IF(N224="nulová",J224,0)</f>
        <v>0</v>
      </c>
      <c r="BJ224" s="19" t="s">
        <v>134</v>
      </c>
      <c r="BK224" s="182">
        <f>ROUND(I224*H224,2)</f>
        <v>0</v>
      </c>
      <c r="BL224" s="19" t="s">
        <v>216</v>
      </c>
      <c r="BM224" s="181" t="s">
        <v>375</v>
      </c>
    </row>
    <row r="225" spans="1:65" s="2" customFormat="1">
      <c r="A225" s="36"/>
      <c r="B225" s="37"/>
      <c r="C225" s="38"/>
      <c r="D225" s="183" t="s">
        <v>136</v>
      </c>
      <c r="E225" s="38"/>
      <c r="F225" s="184" t="s">
        <v>376</v>
      </c>
      <c r="G225" s="38"/>
      <c r="H225" s="38"/>
      <c r="I225" s="185"/>
      <c r="J225" s="38"/>
      <c r="K225" s="38"/>
      <c r="L225" s="41"/>
      <c r="M225" s="186"/>
      <c r="N225" s="187"/>
      <c r="O225" s="66"/>
      <c r="P225" s="66"/>
      <c r="Q225" s="66"/>
      <c r="R225" s="66"/>
      <c r="S225" s="66"/>
      <c r="T225" s="67"/>
      <c r="U225" s="36"/>
      <c r="V225" s="36"/>
      <c r="W225" s="36"/>
      <c r="X225" s="36"/>
      <c r="Y225" s="36"/>
      <c r="Z225" s="36"/>
      <c r="AA225" s="36"/>
      <c r="AB225" s="36"/>
      <c r="AC225" s="36"/>
      <c r="AD225" s="36"/>
      <c r="AE225" s="36"/>
      <c r="AT225" s="19" t="s">
        <v>136</v>
      </c>
      <c r="AU225" s="19" t="s">
        <v>134</v>
      </c>
    </row>
    <row r="226" spans="1:65" s="2" customFormat="1" ht="16.5" customHeight="1">
      <c r="A226" s="36"/>
      <c r="B226" s="37"/>
      <c r="C226" s="170" t="s">
        <v>377</v>
      </c>
      <c r="D226" s="170" t="s">
        <v>128</v>
      </c>
      <c r="E226" s="171" t="s">
        <v>378</v>
      </c>
      <c r="F226" s="172" t="s">
        <v>379</v>
      </c>
      <c r="G226" s="173" t="s">
        <v>380</v>
      </c>
      <c r="H226" s="174">
        <v>3</v>
      </c>
      <c r="I226" s="175"/>
      <c r="J226" s="176">
        <f>ROUND(I226*H226,2)</f>
        <v>0</v>
      </c>
      <c r="K226" s="172" t="s">
        <v>132</v>
      </c>
      <c r="L226" s="41"/>
      <c r="M226" s="177" t="s">
        <v>18</v>
      </c>
      <c r="N226" s="178" t="s">
        <v>43</v>
      </c>
      <c r="O226" s="66"/>
      <c r="P226" s="179">
        <f>O226*H226</f>
        <v>0</v>
      </c>
      <c r="Q226" s="179">
        <v>0</v>
      </c>
      <c r="R226" s="179">
        <f>Q226*H226</f>
        <v>0</v>
      </c>
      <c r="S226" s="179">
        <v>0</v>
      </c>
      <c r="T226" s="180">
        <f>S226*H226</f>
        <v>0</v>
      </c>
      <c r="U226" s="36"/>
      <c r="V226" s="36"/>
      <c r="W226" s="36"/>
      <c r="X226" s="36"/>
      <c r="Y226" s="36"/>
      <c r="Z226" s="36"/>
      <c r="AA226" s="36"/>
      <c r="AB226" s="36"/>
      <c r="AC226" s="36"/>
      <c r="AD226" s="36"/>
      <c r="AE226" s="36"/>
      <c r="AR226" s="181" t="s">
        <v>216</v>
      </c>
      <c r="AT226" s="181" t="s">
        <v>128</v>
      </c>
      <c r="AU226" s="181" t="s">
        <v>134</v>
      </c>
      <c r="AY226" s="19" t="s">
        <v>125</v>
      </c>
      <c r="BE226" s="182">
        <f>IF(N226="základní",J226,0)</f>
        <v>0</v>
      </c>
      <c r="BF226" s="182">
        <f>IF(N226="snížená",J226,0)</f>
        <v>0</v>
      </c>
      <c r="BG226" s="182">
        <f>IF(N226="zákl. přenesená",J226,0)</f>
        <v>0</v>
      </c>
      <c r="BH226" s="182">
        <f>IF(N226="sníž. přenesená",J226,0)</f>
        <v>0</v>
      </c>
      <c r="BI226" s="182">
        <f>IF(N226="nulová",J226,0)</f>
        <v>0</v>
      </c>
      <c r="BJ226" s="19" t="s">
        <v>134</v>
      </c>
      <c r="BK226" s="182">
        <f>ROUND(I226*H226,2)</f>
        <v>0</v>
      </c>
      <c r="BL226" s="19" t="s">
        <v>216</v>
      </c>
      <c r="BM226" s="181" t="s">
        <v>381</v>
      </c>
    </row>
    <row r="227" spans="1:65" s="2" customFormat="1">
      <c r="A227" s="36"/>
      <c r="B227" s="37"/>
      <c r="C227" s="38"/>
      <c r="D227" s="183" t="s">
        <v>136</v>
      </c>
      <c r="E227" s="38"/>
      <c r="F227" s="184" t="s">
        <v>382</v>
      </c>
      <c r="G227" s="38"/>
      <c r="H227" s="38"/>
      <c r="I227" s="185"/>
      <c r="J227" s="38"/>
      <c r="K227" s="38"/>
      <c r="L227" s="41"/>
      <c r="M227" s="186"/>
      <c r="N227" s="187"/>
      <c r="O227" s="66"/>
      <c r="P227" s="66"/>
      <c r="Q227" s="66"/>
      <c r="R227" s="66"/>
      <c r="S227" s="66"/>
      <c r="T227" s="67"/>
      <c r="U227" s="36"/>
      <c r="V227" s="36"/>
      <c r="W227" s="36"/>
      <c r="X227" s="36"/>
      <c r="Y227" s="36"/>
      <c r="Z227" s="36"/>
      <c r="AA227" s="36"/>
      <c r="AB227" s="36"/>
      <c r="AC227" s="36"/>
      <c r="AD227" s="36"/>
      <c r="AE227" s="36"/>
      <c r="AT227" s="19" t="s">
        <v>136</v>
      </c>
      <c r="AU227" s="19" t="s">
        <v>134</v>
      </c>
    </row>
    <row r="228" spans="1:65" s="2" customFormat="1" ht="16.5" customHeight="1">
      <c r="A228" s="36"/>
      <c r="B228" s="37"/>
      <c r="C228" s="170" t="s">
        <v>383</v>
      </c>
      <c r="D228" s="170" t="s">
        <v>128</v>
      </c>
      <c r="E228" s="171" t="s">
        <v>384</v>
      </c>
      <c r="F228" s="172" t="s">
        <v>385</v>
      </c>
      <c r="G228" s="173" t="s">
        <v>380</v>
      </c>
      <c r="H228" s="174">
        <v>1</v>
      </c>
      <c r="I228" s="175"/>
      <c r="J228" s="176">
        <f>ROUND(I228*H228,2)</f>
        <v>0</v>
      </c>
      <c r="K228" s="172" t="s">
        <v>132</v>
      </c>
      <c r="L228" s="41"/>
      <c r="M228" s="177" t="s">
        <v>18</v>
      </c>
      <c r="N228" s="178" t="s">
        <v>43</v>
      </c>
      <c r="O228" s="66"/>
      <c r="P228" s="179">
        <f>O228*H228</f>
        <v>0</v>
      </c>
      <c r="Q228" s="179">
        <v>0</v>
      </c>
      <c r="R228" s="179">
        <f>Q228*H228</f>
        <v>0</v>
      </c>
      <c r="S228" s="179">
        <v>0</v>
      </c>
      <c r="T228" s="180">
        <f>S228*H228</f>
        <v>0</v>
      </c>
      <c r="U228" s="36"/>
      <c r="V228" s="36"/>
      <c r="W228" s="36"/>
      <c r="X228" s="36"/>
      <c r="Y228" s="36"/>
      <c r="Z228" s="36"/>
      <c r="AA228" s="36"/>
      <c r="AB228" s="36"/>
      <c r="AC228" s="36"/>
      <c r="AD228" s="36"/>
      <c r="AE228" s="36"/>
      <c r="AR228" s="181" t="s">
        <v>216</v>
      </c>
      <c r="AT228" s="181" t="s">
        <v>128</v>
      </c>
      <c r="AU228" s="181" t="s">
        <v>134</v>
      </c>
      <c r="AY228" s="19" t="s">
        <v>125</v>
      </c>
      <c r="BE228" s="182">
        <f>IF(N228="základní",J228,0)</f>
        <v>0</v>
      </c>
      <c r="BF228" s="182">
        <f>IF(N228="snížená",J228,0)</f>
        <v>0</v>
      </c>
      <c r="BG228" s="182">
        <f>IF(N228="zákl. přenesená",J228,0)</f>
        <v>0</v>
      </c>
      <c r="BH228" s="182">
        <f>IF(N228="sníž. přenesená",J228,0)</f>
        <v>0</v>
      </c>
      <c r="BI228" s="182">
        <f>IF(N228="nulová",J228,0)</f>
        <v>0</v>
      </c>
      <c r="BJ228" s="19" t="s">
        <v>134</v>
      </c>
      <c r="BK228" s="182">
        <f>ROUND(I228*H228,2)</f>
        <v>0</v>
      </c>
      <c r="BL228" s="19" t="s">
        <v>216</v>
      </c>
      <c r="BM228" s="181" t="s">
        <v>386</v>
      </c>
    </row>
    <row r="229" spans="1:65" s="2" customFormat="1">
      <c r="A229" s="36"/>
      <c r="B229" s="37"/>
      <c r="C229" s="38"/>
      <c r="D229" s="183" t="s">
        <v>136</v>
      </c>
      <c r="E229" s="38"/>
      <c r="F229" s="184" t="s">
        <v>387</v>
      </c>
      <c r="G229" s="38"/>
      <c r="H229" s="38"/>
      <c r="I229" s="185"/>
      <c r="J229" s="38"/>
      <c r="K229" s="38"/>
      <c r="L229" s="41"/>
      <c r="M229" s="186"/>
      <c r="N229" s="187"/>
      <c r="O229" s="66"/>
      <c r="P229" s="66"/>
      <c r="Q229" s="66"/>
      <c r="R229" s="66"/>
      <c r="S229" s="66"/>
      <c r="T229" s="67"/>
      <c r="U229" s="36"/>
      <c r="V229" s="36"/>
      <c r="W229" s="36"/>
      <c r="X229" s="36"/>
      <c r="Y229" s="36"/>
      <c r="Z229" s="36"/>
      <c r="AA229" s="36"/>
      <c r="AB229" s="36"/>
      <c r="AC229" s="36"/>
      <c r="AD229" s="36"/>
      <c r="AE229" s="36"/>
      <c r="AT229" s="19" t="s">
        <v>136</v>
      </c>
      <c r="AU229" s="19" t="s">
        <v>134</v>
      </c>
    </row>
    <row r="230" spans="1:65" s="2" customFormat="1" ht="16.5" customHeight="1">
      <c r="A230" s="36"/>
      <c r="B230" s="37"/>
      <c r="C230" s="170" t="s">
        <v>388</v>
      </c>
      <c r="D230" s="170" t="s">
        <v>128</v>
      </c>
      <c r="E230" s="171" t="s">
        <v>389</v>
      </c>
      <c r="F230" s="172" t="s">
        <v>390</v>
      </c>
      <c r="G230" s="173" t="s">
        <v>380</v>
      </c>
      <c r="H230" s="174">
        <v>2</v>
      </c>
      <c r="I230" s="175"/>
      <c r="J230" s="176">
        <f>ROUND(I230*H230,2)</f>
        <v>0</v>
      </c>
      <c r="K230" s="172" t="s">
        <v>132</v>
      </c>
      <c r="L230" s="41"/>
      <c r="M230" s="177" t="s">
        <v>18</v>
      </c>
      <c r="N230" s="178" t="s">
        <v>43</v>
      </c>
      <c r="O230" s="66"/>
      <c r="P230" s="179">
        <f>O230*H230</f>
        <v>0</v>
      </c>
      <c r="Q230" s="179">
        <v>6.0000000000000002E-5</v>
      </c>
      <c r="R230" s="179">
        <f>Q230*H230</f>
        <v>1.2E-4</v>
      </c>
      <c r="S230" s="179">
        <v>0</v>
      </c>
      <c r="T230" s="180">
        <f>S230*H230</f>
        <v>0</v>
      </c>
      <c r="U230" s="36"/>
      <c r="V230" s="36"/>
      <c r="W230" s="36"/>
      <c r="X230" s="36"/>
      <c r="Y230" s="36"/>
      <c r="Z230" s="36"/>
      <c r="AA230" s="36"/>
      <c r="AB230" s="36"/>
      <c r="AC230" s="36"/>
      <c r="AD230" s="36"/>
      <c r="AE230" s="36"/>
      <c r="AR230" s="181" t="s">
        <v>216</v>
      </c>
      <c r="AT230" s="181" t="s">
        <v>128</v>
      </c>
      <c r="AU230" s="181" t="s">
        <v>134</v>
      </c>
      <c r="AY230" s="19" t="s">
        <v>125</v>
      </c>
      <c r="BE230" s="182">
        <f>IF(N230="základní",J230,0)</f>
        <v>0</v>
      </c>
      <c r="BF230" s="182">
        <f>IF(N230="snížená",J230,0)</f>
        <v>0</v>
      </c>
      <c r="BG230" s="182">
        <f>IF(N230="zákl. přenesená",J230,0)</f>
        <v>0</v>
      </c>
      <c r="BH230" s="182">
        <f>IF(N230="sníž. přenesená",J230,0)</f>
        <v>0</v>
      </c>
      <c r="BI230" s="182">
        <f>IF(N230="nulová",J230,0)</f>
        <v>0</v>
      </c>
      <c r="BJ230" s="19" t="s">
        <v>134</v>
      </c>
      <c r="BK230" s="182">
        <f>ROUND(I230*H230,2)</f>
        <v>0</v>
      </c>
      <c r="BL230" s="19" t="s">
        <v>216</v>
      </c>
      <c r="BM230" s="181" t="s">
        <v>391</v>
      </c>
    </row>
    <row r="231" spans="1:65" s="2" customFormat="1">
      <c r="A231" s="36"/>
      <c r="B231" s="37"/>
      <c r="C231" s="38"/>
      <c r="D231" s="183" t="s">
        <v>136</v>
      </c>
      <c r="E231" s="38"/>
      <c r="F231" s="184" t="s">
        <v>392</v>
      </c>
      <c r="G231" s="38"/>
      <c r="H231" s="38"/>
      <c r="I231" s="185"/>
      <c r="J231" s="38"/>
      <c r="K231" s="38"/>
      <c r="L231" s="41"/>
      <c r="M231" s="186"/>
      <c r="N231" s="187"/>
      <c r="O231" s="66"/>
      <c r="P231" s="66"/>
      <c r="Q231" s="66"/>
      <c r="R231" s="66"/>
      <c r="S231" s="66"/>
      <c r="T231" s="67"/>
      <c r="U231" s="36"/>
      <c r="V231" s="36"/>
      <c r="W231" s="36"/>
      <c r="X231" s="36"/>
      <c r="Y231" s="36"/>
      <c r="Z231" s="36"/>
      <c r="AA231" s="36"/>
      <c r="AB231" s="36"/>
      <c r="AC231" s="36"/>
      <c r="AD231" s="36"/>
      <c r="AE231" s="36"/>
      <c r="AT231" s="19" t="s">
        <v>136</v>
      </c>
      <c r="AU231" s="19" t="s">
        <v>134</v>
      </c>
    </row>
    <row r="232" spans="1:65" s="2" customFormat="1" ht="16.5" customHeight="1">
      <c r="A232" s="36"/>
      <c r="B232" s="37"/>
      <c r="C232" s="222" t="s">
        <v>393</v>
      </c>
      <c r="D232" s="222" t="s">
        <v>354</v>
      </c>
      <c r="E232" s="223" t="s">
        <v>394</v>
      </c>
      <c r="F232" s="224" t="s">
        <v>395</v>
      </c>
      <c r="G232" s="225" t="s">
        <v>380</v>
      </c>
      <c r="H232" s="226">
        <v>2</v>
      </c>
      <c r="I232" s="227"/>
      <c r="J232" s="228">
        <f>ROUND(I232*H232,2)</f>
        <v>0</v>
      </c>
      <c r="K232" s="224" t="s">
        <v>132</v>
      </c>
      <c r="L232" s="229"/>
      <c r="M232" s="230" t="s">
        <v>18</v>
      </c>
      <c r="N232" s="231" t="s">
        <v>43</v>
      </c>
      <c r="O232" s="66"/>
      <c r="P232" s="179">
        <f>O232*H232</f>
        <v>0</v>
      </c>
      <c r="Q232" s="179">
        <v>2.7999999999999998E-4</v>
      </c>
      <c r="R232" s="179">
        <f>Q232*H232</f>
        <v>5.5999999999999995E-4</v>
      </c>
      <c r="S232" s="179">
        <v>0</v>
      </c>
      <c r="T232" s="180">
        <f>S232*H232</f>
        <v>0</v>
      </c>
      <c r="U232" s="36"/>
      <c r="V232" s="36"/>
      <c r="W232" s="36"/>
      <c r="X232" s="36"/>
      <c r="Y232" s="36"/>
      <c r="Z232" s="36"/>
      <c r="AA232" s="36"/>
      <c r="AB232" s="36"/>
      <c r="AC232" s="36"/>
      <c r="AD232" s="36"/>
      <c r="AE232" s="36"/>
      <c r="AR232" s="181" t="s">
        <v>301</v>
      </c>
      <c r="AT232" s="181" t="s">
        <v>354</v>
      </c>
      <c r="AU232" s="181" t="s">
        <v>134</v>
      </c>
      <c r="AY232" s="19" t="s">
        <v>125</v>
      </c>
      <c r="BE232" s="182">
        <f>IF(N232="základní",J232,0)</f>
        <v>0</v>
      </c>
      <c r="BF232" s="182">
        <f>IF(N232="snížená",J232,0)</f>
        <v>0</v>
      </c>
      <c r="BG232" s="182">
        <f>IF(N232="zákl. přenesená",J232,0)</f>
        <v>0</v>
      </c>
      <c r="BH232" s="182">
        <f>IF(N232="sníž. přenesená",J232,0)</f>
        <v>0</v>
      </c>
      <c r="BI232" s="182">
        <f>IF(N232="nulová",J232,0)</f>
        <v>0</v>
      </c>
      <c r="BJ232" s="19" t="s">
        <v>134</v>
      </c>
      <c r="BK232" s="182">
        <f>ROUND(I232*H232,2)</f>
        <v>0</v>
      </c>
      <c r="BL232" s="19" t="s">
        <v>216</v>
      </c>
      <c r="BM232" s="181" t="s">
        <v>396</v>
      </c>
    </row>
    <row r="233" spans="1:65" s="2" customFormat="1" ht="16.5" customHeight="1">
      <c r="A233" s="36"/>
      <c r="B233" s="37"/>
      <c r="C233" s="170" t="s">
        <v>397</v>
      </c>
      <c r="D233" s="170" t="s">
        <v>128</v>
      </c>
      <c r="E233" s="171" t="s">
        <v>398</v>
      </c>
      <c r="F233" s="172" t="s">
        <v>399</v>
      </c>
      <c r="G233" s="173" t="s">
        <v>207</v>
      </c>
      <c r="H233" s="174">
        <v>12</v>
      </c>
      <c r="I233" s="175"/>
      <c r="J233" s="176">
        <f>ROUND(I233*H233,2)</f>
        <v>0</v>
      </c>
      <c r="K233" s="172" t="s">
        <v>132</v>
      </c>
      <c r="L233" s="41"/>
      <c r="M233" s="177" t="s">
        <v>18</v>
      </c>
      <c r="N233" s="178" t="s">
        <v>43</v>
      </c>
      <c r="O233" s="66"/>
      <c r="P233" s="179">
        <f>O233*H233</f>
        <v>0</v>
      </c>
      <c r="Q233" s="179">
        <v>0</v>
      </c>
      <c r="R233" s="179">
        <f>Q233*H233</f>
        <v>0</v>
      </c>
      <c r="S233" s="179">
        <v>0</v>
      </c>
      <c r="T233" s="180">
        <f>S233*H233</f>
        <v>0</v>
      </c>
      <c r="U233" s="36"/>
      <c r="V233" s="36"/>
      <c r="W233" s="36"/>
      <c r="X233" s="36"/>
      <c r="Y233" s="36"/>
      <c r="Z233" s="36"/>
      <c r="AA233" s="36"/>
      <c r="AB233" s="36"/>
      <c r="AC233" s="36"/>
      <c r="AD233" s="36"/>
      <c r="AE233" s="36"/>
      <c r="AR233" s="181" t="s">
        <v>216</v>
      </c>
      <c r="AT233" s="181" t="s">
        <v>128</v>
      </c>
      <c r="AU233" s="181" t="s">
        <v>134</v>
      </c>
      <c r="AY233" s="19" t="s">
        <v>125</v>
      </c>
      <c r="BE233" s="182">
        <f>IF(N233="základní",J233,0)</f>
        <v>0</v>
      </c>
      <c r="BF233" s="182">
        <f>IF(N233="snížená",J233,0)</f>
        <v>0</v>
      </c>
      <c r="BG233" s="182">
        <f>IF(N233="zákl. přenesená",J233,0)</f>
        <v>0</v>
      </c>
      <c r="BH233" s="182">
        <f>IF(N233="sníž. přenesená",J233,0)</f>
        <v>0</v>
      </c>
      <c r="BI233" s="182">
        <f>IF(N233="nulová",J233,0)</f>
        <v>0</v>
      </c>
      <c r="BJ233" s="19" t="s">
        <v>134</v>
      </c>
      <c r="BK233" s="182">
        <f>ROUND(I233*H233,2)</f>
        <v>0</v>
      </c>
      <c r="BL233" s="19" t="s">
        <v>216</v>
      </c>
      <c r="BM233" s="181" t="s">
        <v>400</v>
      </c>
    </row>
    <row r="234" spans="1:65" s="2" customFormat="1">
      <c r="A234" s="36"/>
      <c r="B234" s="37"/>
      <c r="C234" s="38"/>
      <c r="D234" s="183" t="s">
        <v>136</v>
      </c>
      <c r="E234" s="38"/>
      <c r="F234" s="184" t="s">
        <v>401</v>
      </c>
      <c r="G234" s="38"/>
      <c r="H234" s="38"/>
      <c r="I234" s="185"/>
      <c r="J234" s="38"/>
      <c r="K234" s="38"/>
      <c r="L234" s="41"/>
      <c r="M234" s="186"/>
      <c r="N234" s="187"/>
      <c r="O234" s="66"/>
      <c r="P234" s="66"/>
      <c r="Q234" s="66"/>
      <c r="R234" s="66"/>
      <c r="S234" s="66"/>
      <c r="T234" s="67"/>
      <c r="U234" s="36"/>
      <c r="V234" s="36"/>
      <c r="W234" s="36"/>
      <c r="X234" s="36"/>
      <c r="Y234" s="36"/>
      <c r="Z234" s="36"/>
      <c r="AA234" s="36"/>
      <c r="AB234" s="36"/>
      <c r="AC234" s="36"/>
      <c r="AD234" s="36"/>
      <c r="AE234" s="36"/>
      <c r="AT234" s="19" t="s">
        <v>136</v>
      </c>
      <c r="AU234" s="19" t="s">
        <v>134</v>
      </c>
    </row>
    <row r="235" spans="1:65" s="2" customFormat="1" ht="24.15" customHeight="1">
      <c r="A235" s="36"/>
      <c r="B235" s="37"/>
      <c r="C235" s="170" t="s">
        <v>402</v>
      </c>
      <c r="D235" s="170" t="s">
        <v>128</v>
      </c>
      <c r="E235" s="171" t="s">
        <v>403</v>
      </c>
      <c r="F235" s="172" t="s">
        <v>404</v>
      </c>
      <c r="G235" s="173" t="s">
        <v>362</v>
      </c>
      <c r="H235" s="232"/>
      <c r="I235" s="175"/>
      <c r="J235" s="176">
        <f>ROUND(I235*H235,2)</f>
        <v>0</v>
      </c>
      <c r="K235" s="172" t="s">
        <v>132</v>
      </c>
      <c r="L235" s="41"/>
      <c r="M235" s="177" t="s">
        <v>18</v>
      </c>
      <c r="N235" s="178" t="s">
        <v>43</v>
      </c>
      <c r="O235" s="66"/>
      <c r="P235" s="179">
        <f>O235*H235</f>
        <v>0</v>
      </c>
      <c r="Q235" s="179">
        <v>0</v>
      </c>
      <c r="R235" s="179">
        <f>Q235*H235</f>
        <v>0</v>
      </c>
      <c r="S235" s="179">
        <v>0</v>
      </c>
      <c r="T235" s="180">
        <f>S235*H235</f>
        <v>0</v>
      </c>
      <c r="U235" s="36"/>
      <c r="V235" s="36"/>
      <c r="W235" s="36"/>
      <c r="X235" s="36"/>
      <c r="Y235" s="36"/>
      <c r="Z235" s="36"/>
      <c r="AA235" s="36"/>
      <c r="AB235" s="36"/>
      <c r="AC235" s="36"/>
      <c r="AD235" s="36"/>
      <c r="AE235" s="36"/>
      <c r="AR235" s="181" t="s">
        <v>216</v>
      </c>
      <c r="AT235" s="181" t="s">
        <v>128</v>
      </c>
      <c r="AU235" s="181" t="s">
        <v>134</v>
      </c>
      <c r="AY235" s="19" t="s">
        <v>125</v>
      </c>
      <c r="BE235" s="182">
        <f>IF(N235="základní",J235,0)</f>
        <v>0</v>
      </c>
      <c r="BF235" s="182">
        <f>IF(N235="snížená",J235,0)</f>
        <v>0</v>
      </c>
      <c r="BG235" s="182">
        <f>IF(N235="zákl. přenesená",J235,0)</f>
        <v>0</v>
      </c>
      <c r="BH235" s="182">
        <f>IF(N235="sníž. přenesená",J235,0)</f>
        <v>0</v>
      </c>
      <c r="BI235" s="182">
        <f>IF(N235="nulová",J235,0)</f>
        <v>0</v>
      </c>
      <c r="BJ235" s="19" t="s">
        <v>134</v>
      </c>
      <c r="BK235" s="182">
        <f>ROUND(I235*H235,2)</f>
        <v>0</v>
      </c>
      <c r="BL235" s="19" t="s">
        <v>216</v>
      </c>
      <c r="BM235" s="181" t="s">
        <v>405</v>
      </c>
    </row>
    <row r="236" spans="1:65" s="2" customFormat="1">
      <c r="A236" s="36"/>
      <c r="B236" s="37"/>
      <c r="C236" s="38"/>
      <c r="D236" s="183" t="s">
        <v>136</v>
      </c>
      <c r="E236" s="38"/>
      <c r="F236" s="184" t="s">
        <v>406</v>
      </c>
      <c r="G236" s="38"/>
      <c r="H236" s="38"/>
      <c r="I236" s="185"/>
      <c r="J236" s="38"/>
      <c r="K236" s="38"/>
      <c r="L236" s="41"/>
      <c r="M236" s="186"/>
      <c r="N236" s="187"/>
      <c r="O236" s="66"/>
      <c r="P236" s="66"/>
      <c r="Q236" s="66"/>
      <c r="R236" s="66"/>
      <c r="S236" s="66"/>
      <c r="T236" s="67"/>
      <c r="U236" s="36"/>
      <c r="V236" s="36"/>
      <c r="W236" s="36"/>
      <c r="X236" s="36"/>
      <c r="Y236" s="36"/>
      <c r="Z236" s="36"/>
      <c r="AA236" s="36"/>
      <c r="AB236" s="36"/>
      <c r="AC236" s="36"/>
      <c r="AD236" s="36"/>
      <c r="AE236" s="36"/>
      <c r="AT236" s="19" t="s">
        <v>136</v>
      </c>
      <c r="AU236" s="19" t="s">
        <v>134</v>
      </c>
    </row>
    <row r="237" spans="1:65" s="12" customFormat="1" ht="22.8" customHeight="1">
      <c r="B237" s="154"/>
      <c r="C237" s="155"/>
      <c r="D237" s="156" t="s">
        <v>70</v>
      </c>
      <c r="E237" s="168" t="s">
        <v>407</v>
      </c>
      <c r="F237" s="168" t="s">
        <v>408</v>
      </c>
      <c r="G237" s="155"/>
      <c r="H237" s="155"/>
      <c r="I237" s="158"/>
      <c r="J237" s="169">
        <f>BK237</f>
        <v>0</v>
      </c>
      <c r="K237" s="155"/>
      <c r="L237" s="160"/>
      <c r="M237" s="161"/>
      <c r="N237" s="162"/>
      <c r="O237" s="162"/>
      <c r="P237" s="163">
        <f>SUM(P238:P253)</f>
        <v>0</v>
      </c>
      <c r="Q237" s="162"/>
      <c r="R237" s="163">
        <f>SUM(R238:R253)</f>
        <v>1.0065000000000001E-2</v>
      </c>
      <c r="S237" s="162"/>
      <c r="T237" s="164">
        <f>SUM(T238:T253)</f>
        <v>2.5559999999999999E-2</v>
      </c>
      <c r="AR237" s="165" t="s">
        <v>134</v>
      </c>
      <c r="AT237" s="166" t="s">
        <v>70</v>
      </c>
      <c r="AU237" s="166" t="s">
        <v>76</v>
      </c>
      <c r="AY237" s="165" t="s">
        <v>125</v>
      </c>
      <c r="BK237" s="167">
        <f>SUM(BK238:BK253)</f>
        <v>0</v>
      </c>
    </row>
    <row r="238" spans="1:65" s="2" customFormat="1" ht="16.5" customHeight="1">
      <c r="A238" s="36"/>
      <c r="B238" s="37"/>
      <c r="C238" s="170" t="s">
        <v>409</v>
      </c>
      <c r="D238" s="170" t="s">
        <v>128</v>
      </c>
      <c r="E238" s="171" t="s">
        <v>410</v>
      </c>
      <c r="F238" s="172" t="s">
        <v>411</v>
      </c>
      <c r="G238" s="173" t="s">
        <v>207</v>
      </c>
      <c r="H238" s="174">
        <v>12</v>
      </c>
      <c r="I238" s="175"/>
      <c r="J238" s="176">
        <f>ROUND(I238*H238,2)</f>
        <v>0</v>
      </c>
      <c r="K238" s="172" t="s">
        <v>132</v>
      </c>
      <c r="L238" s="41"/>
      <c r="M238" s="177" t="s">
        <v>18</v>
      </c>
      <c r="N238" s="178" t="s">
        <v>43</v>
      </c>
      <c r="O238" s="66"/>
      <c r="P238" s="179">
        <f>O238*H238</f>
        <v>0</v>
      </c>
      <c r="Q238" s="179">
        <v>0</v>
      </c>
      <c r="R238" s="179">
        <f>Q238*H238</f>
        <v>0</v>
      </c>
      <c r="S238" s="179">
        <v>2.1299999999999999E-3</v>
      </c>
      <c r="T238" s="180">
        <f>S238*H238</f>
        <v>2.5559999999999999E-2</v>
      </c>
      <c r="U238" s="36"/>
      <c r="V238" s="36"/>
      <c r="W238" s="36"/>
      <c r="X238" s="36"/>
      <c r="Y238" s="36"/>
      <c r="Z238" s="36"/>
      <c r="AA238" s="36"/>
      <c r="AB238" s="36"/>
      <c r="AC238" s="36"/>
      <c r="AD238" s="36"/>
      <c r="AE238" s="36"/>
      <c r="AR238" s="181" t="s">
        <v>216</v>
      </c>
      <c r="AT238" s="181" t="s">
        <v>128</v>
      </c>
      <c r="AU238" s="181" t="s">
        <v>134</v>
      </c>
      <c r="AY238" s="19" t="s">
        <v>125</v>
      </c>
      <c r="BE238" s="182">
        <f>IF(N238="základní",J238,0)</f>
        <v>0</v>
      </c>
      <c r="BF238" s="182">
        <f>IF(N238="snížená",J238,0)</f>
        <v>0</v>
      </c>
      <c r="BG238" s="182">
        <f>IF(N238="zákl. přenesená",J238,0)</f>
        <v>0</v>
      </c>
      <c r="BH238" s="182">
        <f>IF(N238="sníž. přenesená",J238,0)</f>
        <v>0</v>
      </c>
      <c r="BI238" s="182">
        <f>IF(N238="nulová",J238,0)</f>
        <v>0</v>
      </c>
      <c r="BJ238" s="19" t="s">
        <v>134</v>
      </c>
      <c r="BK238" s="182">
        <f>ROUND(I238*H238,2)</f>
        <v>0</v>
      </c>
      <c r="BL238" s="19" t="s">
        <v>216</v>
      </c>
      <c r="BM238" s="181" t="s">
        <v>412</v>
      </c>
    </row>
    <row r="239" spans="1:65" s="2" customFormat="1">
      <c r="A239" s="36"/>
      <c r="B239" s="37"/>
      <c r="C239" s="38"/>
      <c r="D239" s="183" t="s">
        <v>136</v>
      </c>
      <c r="E239" s="38"/>
      <c r="F239" s="184" t="s">
        <v>413</v>
      </c>
      <c r="G239" s="38"/>
      <c r="H239" s="38"/>
      <c r="I239" s="185"/>
      <c r="J239" s="38"/>
      <c r="K239" s="38"/>
      <c r="L239" s="41"/>
      <c r="M239" s="186"/>
      <c r="N239" s="187"/>
      <c r="O239" s="66"/>
      <c r="P239" s="66"/>
      <c r="Q239" s="66"/>
      <c r="R239" s="66"/>
      <c r="S239" s="66"/>
      <c r="T239" s="67"/>
      <c r="U239" s="36"/>
      <c r="V239" s="36"/>
      <c r="W239" s="36"/>
      <c r="X239" s="36"/>
      <c r="Y239" s="36"/>
      <c r="Z239" s="36"/>
      <c r="AA239" s="36"/>
      <c r="AB239" s="36"/>
      <c r="AC239" s="36"/>
      <c r="AD239" s="36"/>
      <c r="AE239" s="36"/>
      <c r="AT239" s="19" t="s">
        <v>136</v>
      </c>
      <c r="AU239" s="19" t="s">
        <v>134</v>
      </c>
    </row>
    <row r="240" spans="1:65" s="2" customFormat="1" ht="16.5" customHeight="1">
      <c r="A240" s="36"/>
      <c r="B240" s="37"/>
      <c r="C240" s="170" t="s">
        <v>414</v>
      </c>
      <c r="D240" s="170" t="s">
        <v>128</v>
      </c>
      <c r="E240" s="171" t="s">
        <v>415</v>
      </c>
      <c r="F240" s="172" t="s">
        <v>416</v>
      </c>
      <c r="G240" s="173" t="s">
        <v>207</v>
      </c>
      <c r="H240" s="174">
        <v>14</v>
      </c>
      <c r="I240" s="175"/>
      <c r="J240" s="176">
        <f>ROUND(I240*H240,2)</f>
        <v>0</v>
      </c>
      <c r="K240" s="172" t="s">
        <v>132</v>
      </c>
      <c r="L240" s="41"/>
      <c r="M240" s="177" t="s">
        <v>18</v>
      </c>
      <c r="N240" s="178" t="s">
        <v>43</v>
      </c>
      <c r="O240" s="66"/>
      <c r="P240" s="179">
        <f>O240*H240</f>
        <v>0</v>
      </c>
      <c r="Q240" s="179">
        <v>3.2000000000000003E-4</v>
      </c>
      <c r="R240" s="179">
        <f>Q240*H240</f>
        <v>4.4800000000000005E-3</v>
      </c>
      <c r="S240" s="179">
        <v>0</v>
      </c>
      <c r="T240" s="180">
        <f>S240*H240</f>
        <v>0</v>
      </c>
      <c r="U240" s="36"/>
      <c r="V240" s="36"/>
      <c r="W240" s="36"/>
      <c r="X240" s="36"/>
      <c r="Y240" s="36"/>
      <c r="Z240" s="36"/>
      <c r="AA240" s="36"/>
      <c r="AB240" s="36"/>
      <c r="AC240" s="36"/>
      <c r="AD240" s="36"/>
      <c r="AE240" s="36"/>
      <c r="AR240" s="181" t="s">
        <v>216</v>
      </c>
      <c r="AT240" s="181" t="s">
        <v>128</v>
      </c>
      <c r="AU240" s="181" t="s">
        <v>134</v>
      </c>
      <c r="AY240" s="19" t="s">
        <v>125</v>
      </c>
      <c r="BE240" s="182">
        <f>IF(N240="základní",J240,0)</f>
        <v>0</v>
      </c>
      <c r="BF240" s="182">
        <f>IF(N240="snížená",J240,0)</f>
        <v>0</v>
      </c>
      <c r="BG240" s="182">
        <f>IF(N240="zákl. přenesená",J240,0)</f>
        <v>0</v>
      </c>
      <c r="BH240" s="182">
        <f>IF(N240="sníž. přenesená",J240,0)</f>
        <v>0</v>
      </c>
      <c r="BI240" s="182">
        <f>IF(N240="nulová",J240,0)</f>
        <v>0</v>
      </c>
      <c r="BJ240" s="19" t="s">
        <v>134</v>
      </c>
      <c r="BK240" s="182">
        <f>ROUND(I240*H240,2)</f>
        <v>0</v>
      </c>
      <c r="BL240" s="19" t="s">
        <v>216</v>
      </c>
      <c r="BM240" s="181" t="s">
        <v>417</v>
      </c>
    </row>
    <row r="241" spans="1:65" s="2" customFormat="1">
      <c r="A241" s="36"/>
      <c r="B241" s="37"/>
      <c r="C241" s="38"/>
      <c r="D241" s="183" t="s">
        <v>136</v>
      </c>
      <c r="E241" s="38"/>
      <c r="F241" s="184" t="s">
        <v>418</v>
      </c>
      <c r="G241" s="38"/>
      <c r="H241" s="38"/>
      <c r="I241" s="185"/>
      <c r="J241" s="38"/>
      <c r="K241" s="38"/>
      <c r="L241" s="41"/>
      <c r="M241" s="186"/>
      <c r="N241" s="187"/>
      <c r="O241" s="66"/>
      <c r="P241" s="66"/>
      <c r="Q241" s="66"/>
      <c r="R241" s="66"/>
      <c r="S241" s="66"/>
      <c r="T241" s="67"/>
      <c r="U241" s="36"/>
      <c r="V241" s="36"/>
      <c r="W241" s="36"/>
      <c r="X241" s="36"/>
      <c r="Y241" s="36"/>
      <c r="Z241" s="36"/>
      <c r="AA241" s="36"/>
      <c r="AB241" s="36"/>
      <c r="AC241" s="36"/>
      <c r="AD241" s="36"/>
      <c r="AE241" s="36"/>
      <c r="AT241" s="19" t="s">
        <v>136</v>
      </c>
      <c r="AU241" s="19" t="s">
        <v>134</v>
      </c>
    </row>
    <row r="242" spans="1:65" s="2" customFormat="1" ht="16.5" customHeight="1">
      <c r="A242" s="36"/>
      <c r="B242" s="37"/>
      <c r="C242" s="222" t="s">
        <v>419</v>
      </c>
      <c r="D242" s="222" t="s">
        <v>354</v>
      </c>
      <c r="E242" s="223" t="s">
        <v>420</v>
      </c>
      <c r="F242" s="224" t="s">
        <v>421</v>
      </c>
      <c r="G242" s="225" t="s">
        <v>207</v>
      </c>
      <c r="H242" s="226">
        <v>14.42</v>
      </c>
      <c r="I242" s="227"/>
      <c r="J242" s="228">
        <f>ROUND(I242*H242,2)</f>
        <v>0</v>
      </c>
      <c r="K242" s="224" t="s">
        <v>132</v>
      </c>
      <c r="L242" s="229"/>
      <c r="M242" s="230" t="s">
        <v>18</v>
      </c>
      <c r="N242" s="231" t="s">
        <v>43</v>
      </c>
      <c r="O242" s="66"/>
      <c r="P242" s="179">
        <f>O242*H242</f>
        <v>0</v>
      </c>
      <c r="Q242" s="179">
        <v>2.5000000000000001E-4</v>
      </c>
      <c r="R242" s="179">
        <f>Q242*H242</f>
        <v>3.6050000000000001E-3</v>
      </c>
      <c r="S242" s="179">
        <v>0</v>
      </c>
      <c r="T242" s="180">
        <f>S242*H242</f>
        <v>0</v>
      </c>
      <c r="U242" s="36"/>
      <c r="V242" s="36"/>
      <c r="W242" s="36"/>
      <c r="X242" s="36"/>
      <c r="Y242" s="36"/>
      <c r="Z242" s="36"/>
      <c r="AA242" s="36"/>
      <c r="AB242" s="36"/>
      <c r="AC242" s="36"/>
      <c r="AD242" s="36"/>
      <c r="AE242" s="36"/>
      <c r="AR242" s="181" t="s">
        <v>301</v>
      </c>
      <c r="AT242" s="181" t="s">
        <v>354</v>
      </c>
      <c r="AU242" s="181" t="s">
        <v>134</v>
      </c>
      <c r="AY242" s="19" t="s">
        <v>125</v>
      </c>
      <c r="BE242" s="182">
        <f>IF(N242="základní",J242,0)</f>
        <v>0</v>
      </c>
      <c r="BF242" s="182">
        <f>IF(N242="snížená",J242,0)</f>
        <v>0</v>
      </c>
      <c r="BG242" s="182">
        <f>IF(N242="zákl. přenesená",J242,0)</f>
        <v>0</v>
      </c>
      <c r="BH242" s="182">
        <f>IF(N242="sníž. přenesená",J242,0)</f>
        <v>0</v>
      </c>
      <c r="BI242" s="182">
        <f>IF(N242="nulová",J242,0)</f>
        <v>0</v>
      </c>
      <c r="BJ242" s="19" t="s">
        <v>134</v>
      </c>
      <c r="BK242" s="182">
        <f>ROUND(I242*H242,2)</f>
        <v>0</v>
      </c>
      <c r="BL242" s="19" t="s">
        <v>216</v>
      </c>
      <c r="BM242" s="181" t="s">
        <v>422</v>
      </c>
    </row>
    <row r="243" spans="1:65" s="13" customFormat="1">
      <c r="B243" s="188"/>
      <c r="C243" s="189"/>
      <c r="D243" s="190" t="s">
        <v>138</v>
      </c>
      <c r="E243" s="189"/>
      <c r="F243" s="192" t="s">
        <v>423</v>
      </c>
      <c r="G243" s="189"/>
      <c r="H243" s="193">
        <v>14.42</v>
      </c>
      <c r="I243" s="194"/>
      <c r="J243" s="189"/>
      <c r="K243" s="189"/>
      <c r="L243" s="195"/>
      <c r="M243" s="196"/>
      <c r="N243" s="197"/>
      <c r="O243" s="197"/>
      <c r="P243" s="197"/>
      <c r="Q243" s="197"/>
      <c r="R243" s="197"/>
      <c r="S243" s="197"/>
      <c r="T243" s="198"/>
      <c r="AT243" s="199" t="s">
        <v>138</v>
      </c>
      <c r="AU243" s="199" t="s">
        <v>134</v>
      </c>
      <c r="AV243" s="13" t="s">
        <v>134</v>
      </c>
      <c r="AW243" s="13" t="s">
        <v>4</v>
      </c>
      <c r="AX243" s="13" t="s">
        <v>76</v>
      </c>
      <c r="AY243" s="199" t="s">
        <v>125</v>
      </c>
    </row>
    <row r="244" spans="1:65" s="2" customFormat="1" ht="24.15" customHeight="1">
      <c r="A244" s="36"/>
      <c r="B244" s="37"/>
      <c r="C244" s="170" t="s">
        <v>424</v>
      </c>
      <c r="D244" s="170" t="s">
        <v>128</v>
      </c>
      <c r="E244" s="171" t="s">
        <v>425</v>
      </c>
      <c r="F244" s="172" t="s">
        <v>426</v>
      </c>
      <c r="G244" s="173" t="s">
        <v>207</v>
      </c>
      <c r="H244" s="174">
        <v>14</v>
      </c>
      <c r="I244" s="175"/>
      <c r="J244" s="176">
        <f>ROUND(I244*H244,2)</f>
        <v>0</v>
      </c>
      <c r="K244" s="172" t="s">
        <v>132</v>
      </c>
      <c r="L244" s="41"/>
      <c r="M244" s="177" t="s">
        <v>18</v>
      </c>
      <c r="N244" s="178" t="s">
        <v>43</v>
      </c>
      <c r="O244" s="66"/>
      <c r="P244" s="179">
        <f>O244*H244</f>
        <v>0</v>
      </c>
      <c r="Q244" s="179">
        <v>4.0000000000000003E-5</v>
      </c>
      <c r="R244" s="179">
        <f>Q244*H244</f>
        <v>5.6000000000000006E-4</v>
      </c>
      <c r="S244" s="179">
        <v>0</v>
      </c>
      <c r="T244" s="180">
        <f>S244*H244</f>
        <v>0</v>
      </c>
      <c r="U244" s="36"/>
      <c r="V244" s="36"/>
      <c r="W244" s="36"/>
      <c r="X244" s="36"/>
      <c r="Y244" s="36"/>
      <c r="Z244" s="36"/>
      <c r="AA244" s="36"/>
      <c r="AB244" s="36"/>
      <c r="AC244" s="36"/>
      <c r="AD244" s="36"/>
      <c r="AE244" s="36"/>
      <c r="AR244" s="181" t="s">
        <v>216</v>
      </c>
      <c r="AT244" s="181" t="s">
        <v>128</v>
      </c>
      <c r="AU244" s="181" t="s">
        <v>134</v>
      </c>
      <c r="AY244" s="19" t="s">
        <v>125</v>
      </c>
      <c r="BE244" s="182">
        <f>IF(N244="základní",J244,0)</f>
        <v>0</v>
      </c>
      <c r="BF244" s="182">
        <f>IF(N244="snížená",J244,0)</f>
        <v>0</v>
      </c>
      <c r="BG244" s="182">
        <f>IF(N244="zákl. přenesená",J244,0)</f>
        <v>0</v>
      </c>
      <c r="BH244" s="182">
        <f>IF(N244="sníž. přenesená",J244,0)</f>
        <v>0</v>
      </c>
      <c r="BI244" s="182">
        <f>IF(N244="nulová",J244,0)</f>
        <v>0</v>
      </c>
      <c r="BJ244" s="19" t="s">
        <v>134</v>
      </c>
      <c r="BK244" s="182">
        <f>ROUND(I244*H244,2)</f>
        <v>0</v>
      </c>
      <c r="BL244" s="19" t="s">
        <v>216</v>
      </c>
      <c r="BM244" s="181" t="s">
        <v>427</v>
      </c>
    </row>
    <row r="245" spans="1:65" s="2" customFormat="1">
      <c r="A245" s="36"/>
      <c r="B245" s="37"/>
      <c r="C245" s="38"/>
      <c r="D245" s="183" t="s">
        <v>136</v>
      </c>
      <c r="E245" s="38"/>
      <c r="F245" s="184" t="s">
        <v>428</v>
      </c>
      <c r="G245" s="38"/>
      <c r="H245" s="38"/>
      <c r="I245" s="185"/>
      <c r="J245" s="38"/>
      <c r="K245" s="38"/>
      <c r="L245" s="41"/>
      <c r="M245" s="186"/>
      <c r="N245" s="187"/>
      <c r="O245" s="66"/>
      <c r="P245" s="66"/>
      <c r="Q245" s="66"/>
      <c r="R245" s="66"/>
      <c r="S245" s="66"/>
      <c r="T245" s="67"/>
      <c r="U245" s="36"/>
      <c r="V245" s="36"/>
      <c r="W245" s="36"/>
      <c r="X245" s="36"/>
      <c r="Y245" s="36"/>
      <c r="Z245" s="36"/>
      <c r="AA245" s="36"/>
      <c r="AB245" s="36"/>
      <c r="AC245" s="36"/>
      <c r="AD245" s="36"/>
      <c r="AE245" s="36"/>
      <c r="AT245" s="19" t="s">
        <v>136</v>
      </c>
      <c r="AU245" s="19" t="s">
        <v>134</v>
      </c>
    </row>
    <row r="246" spans="1:65" s="2" customFormat="1" ht="16.5" customHeight="1">
      <c r="A246" s="36"/>
      <c r="B246" s="37"/>
      <c r="C246" s="170" t="s">
        <v>429</v>
      </c>
      <c r="D246" s="170" t="s">
        <v>128</v>
      </c>
      <c r="E246" s="171" t="s">
        <v>430</v>
      </c>
      <c r="F246" s="172" t="s">
        <v>431</v>
      </c>
      <c r="G246" s="173" t="s">
        <v>380</v>
      </c>
      <c r="H246" s="174">
        <v>3</v>
      </c>
      <c r="I246" s="175"/>
      <c r="J246" s="176">
        <f>ROUND(I246*H246,2)</f>
        <v>0</v>
      </c>
      <c r="K246" s="172" t="s">
        <v>132</v>
      </c>
      <c r="L246" s="41"/>
      <c r="M246" s="177" t="s">
        <v>18</v>
      </c>
      <c r="N246" s="178" t="s">
        <v>43</v>
      </c>
      <c r="O246" s="66"/>
      <c r="P246" s="179">
        <f>O246*H246</f>
        <v>0</v>
      </c>
      <c r="Q246" s="179">
        <v>1.2999999999999999E-4</v>
      </c>
      <c r="R246" s="179">
        <f>Q246*H246</f>
        <v>3.8999999999999994E-4</v>
      </c>
      <c r="S246" s="179">
        <v>0</v>
      </c>
      <c r="T246" s="180">
        <f>S246*H246</f>
        <v>0</v>
      </c>
      <c r="U246" s="36"/>
      <c r="V246" s="36"/>
      <c r="W246" s="36"/>
      <c r="X246" s="36"/>
      <c r="Y246" s="36"/>
      <c r="Z246" s="36"/>
      <c r="AA246" s="36"/>
      <c r="AB246" s="36"/>
      <c r="AC246" s="36"/>
      <c r="AD246" s="36"/>
      <c r="AE246" s="36"/>
      <c r="AR246" s="181" t="s">
        <v>216</v>
      </c>
      <c r="AT246" s="181" t="s">
        <v>128</v>
      </c>
      <c r="AU246" s="181" t="s">
        <v>134</v>
      </c>
      <c r="AY246" s="19" t="s">
        <v>125</v>
      </c>
      <c r="BE246" s="182">
        <f>IF(N246="základní",J246,0)</f>
        <v>0</v>
      </c>
      <c r="BF246" s="182">
        <f>IF(N246="snížená",J246,0)</f>
        <v>0</v>
      </c>
      <c r="BG246" s="182">
        <f>IF(N246="zákl. přenesená",J246,0)</f>
        <v>0</v>
      </c>
      <c r="BH246" s="182">
        <f>IF(N246="sníž. přenesená",J246,0)</f>
        <v>0</v>
      </c>
      <c r="BI246" s="182">
        <f>IF(N246="nulová",J246,0)</f>
        <v>0</v>
      </c>
      <c r="BJ246" s="19" t="s">
        <v>134</v>
      </c>
      <c r="BK246" s="182">
        <f>ROUND(I246*H246,2)</f>
        <v>0</v>
      </c>
      <c r="BL246" s="19" t="s">
        <v>216</v>
      </c>
      <c r="BM246" s="181" t="s">
        <v>432</v>
      </c>
    </row>
    <row r="247" spans="1:65" s="2" customFormat="1">
      <c r="A247" s="36"/>
      <c r="B247" s="37"/>
      <c r="C247" s="38"/>
      <c r="D247" s="183" t="s">
        <v>136</v>
      </c>
      <c r="E247" s="38"/>
      <c r="F247" s="184" t="s">
        <v>433</v>
      </c>
      <c r="G247" s="38"/>
      <c r="H247" s="38"/>
      <c r="I247" s="185"/>
      <c r="J247" s="38"/>
      <c r="K247" s="38"/>
      <c r="L247" s="41"/>
      <c r="M247" s="186"/>
      <c r="N247" s="187"/>
      <c r="O247" s="66"/>
      <c r="P247" s="66"/>
      <c r="Q247" s="66"/>
      <c r="R247" s="66"/>
      <c r="S247" s="66"/>
      <c r="T247" s="67"/>
      <c r="U247" s="36"/>
      <c r="V247" s="36"/>
      <c r="W247" s="36"/>
      <c r="X247" s="36"/>
      <c r="Y247" s="36"/>
      <c r="Z247" s="36"/>
      <c r="AA247" s="36"/>
      <c r="AB247" s="36"/>
      <c r="AC247" s="36"/>
      <c r="AD247" s="36"/>
      <c r="AE247" s="36"/>
      <c r="AT247" s="19" t="s">
        <v>136</v>
      </c>
      <c r="AU247" s="19" t="s">
        <v>134</v>
      </c>
    </row>
    <row r="248" spans="1:65" s="2" customFormat="1" ht="16.5" customHeight="1">
      <c r="A248" s="36"/>
      <c r="B248" s="37"/>
      <c r="C248" s="170" t="s">
        <v>434</v>
      </c>
      <c r="D248" s="170" t="s">
        <v>128</v>
      </c>
      <c r="E248" s="171" t="s">
        <v>435</v>
      </c>
      <c r="F248" s="172" t="s">
        <v>436</v>
      </c>
      <c r="G248" s="173" t="s">
        <v>437</v>
      </c>
      <c r="H248" s="174">
        <v>3</v>
      </c>
      <c r="I248" s="175"/>
      <c r="J248" s="176">
        <f>ROUND(I248*H248,2)</f>
        <v>0</v>
      </c>
      <c r="K248" s="172" t="s">
        <v>132</v>
      </c>
      <c r="L248" s="41"/>
      <c r="M248" s="177" t="s">
        <v>18</v>
      </c>
      <c r="N248" s="178" t="s">
        <v>43</v>
      </c>
      <c r="O248" s="66"/>
      <c r="P248" s="179">
        <f>O248*H248</f>
        <v>0</v>
      </c>
      <c r="Q248" s="179">
        <v>2.5000000000000001E-4</v>
      </c>
      <c r="R248" s="179">
        <f>Q248*H248</f>
        <v>7.5000000000000002E-4</v>
      </c>
      <c r="S248" s="179">
        <v>0</v>
      </c>
      <c r="T248" s="180">
        <f>S248*H248</f>
        <v>0</v>
      </c>
      <c r="U248" s="36"/>
      <c r="V248" s="36"/>
      <c r="W248" s="36"/>
      <c r="X248" s="36"/>
      <c r="Y248" s="36"/>
      <c r="Z248" s="36"/>
      <c r="AA248" s="36"/>
      <c r="AB248" s="36"/>
      <c r="AC248" s="36"/>
      <c r="AD248" s="36"/>
      <c r="AE248" s="36"/>
      <c r="AR248" s="181" t="s">
        <v>216</v>
      </c>
      <c r="AT248" s="181" t="s">
        <v>128</v>
      </c>
      <c r="AU248" s="181" t="s">
        <v>134</v>
      </c>
      <c r="AY248" s="19" t="s">
        <v>125</v>
      </c>
      <c r="BE248" s="182">
        <f>IF(N248="základní",J248,0)</f>
        <v>0</v>
      </c>
      <c r="BF248" s="182">
        <f>IF(N248="snížená",J248,0)</f>
        <v>0</v>
      </c>
      <c r="BG248" s="182">
        <f>IF(N248="zákl. přenesená",J248,0)</f>
        <v>0</v>
      </c>
      <c r="BH248" s="182">
        <f>IF(N248="sníž. přenesená",J248,0)</f>
        <v>0</v>
      </c>
      <c r="BI248" s="182">
        <f>IF(N248="nulová",J248,0)</f>
        <v>0</v>
      </c>
      <c r="BJ248" s="19" t="s">
        <v>134</v>
      </c>
      <c r="BK248" s="182">
        <f>ROUND(I248*H248,2)</f>
        <v>0</v>
      </c>
      <c r="BL248" s="19" t="s">
        <v>216</v>
      </c>
      <c r="BM248" s="181" t="s">
        <v>438</v>
      </c>
    </row>
    <row r="249" spans="1:65" s="2" customFormat="1">
      <c r="A249" s="36"/>
      <c r="B249" s="37"/>
      <c r="C249" s="38"/>
      <c r="D249" s="183" t="s">
        <v>136</v>
      </c>
      <c r="E249" s="38"/>
      <c r="F249" s="184" t="s">
        <v>439</v>
      </c>
      <c r="G249" s="38"/>
      <c r="H249" s="38"/>
      <c r="I249" s="185"/>
      <c r="J249" s="38"/>
      <c r="K249" s="38"/>
      <c r="L249" s="41"/>
      <c r="M249" s="186"/>
      <c r="N249" s="187"/>
      <c r="O249" s="66"/>
      <c r="P249" s="66"/>
      <c r="Q249" s="66"/>
      <c r="R249" s="66"/>
      <c r="S249" s="66"/>
      <c r="T249" s="67"/>
      <c r="U249" s="36"/>
      <c r="V249" s="36"/>
      <c r="W249" s="36"/>
      <c r="X249" s="36"/>
      <c r="Y249" s="36"/>
      <c r="Z249" s="36"/>
      <c r="AA249" s="36"/>
      <c r="AB249" s="36"/>
      <c r="AC249" s="36"/>
      <c r="AD249" s="36"/>
      <c r="AE249" s="36"/>
      <c r="AT249" s="19" t="s">
        <v>136</v>
      </c>
      <c r="AU249" s="19" t="s">
        <v>134</v>
      </c>
    </row>
    <row r="250" spans="1:65" s="2" customFormat="1" ht="24.15" customHeight="1">
      <c r="A250" s="36"/>
      <c r="B250" s="37"/>
      <c r="C250" s="170" t="s">
        <v>440</v>
      </c>
      <c r="D250" s="170" t="s">
        <v>128</v>
      </c>
      <c r="E250" s="171" t="s">
        <v>441</v>
      </c>
      <c r="F250" s="172" t="s">
        <v>442</v>
      </c>
      <c r="G250" s="173" t="s">
        <v>207</v>
      </c>
      <c r="H250" s="174">
        <v>14</v>
      </c>
      <c r="I250" s="175"/>
      <c r="J250" s="176">
        <f>ROUND(I250*H250,2)</f>
        <v>0</v>
      </c>
      <c r="K250" s="172" t="s">
        <v>132</v>
      </c>
      <c r="L250" s="41"/>
      <c r="M250" s="177" t="s">
        <v>18</v>
      </c>
      <c r="N250" s="178" t="s">
        <v>43</v>
      </c>
      <c r="O250" s="66"/>
      <c r="P250" s="179">
        <f>O250*H250</f>
        <v>0</v>
      </c>
      <c r="Q250" s="179">
        <v>2.0000000000000002E-5</v>
      </c>
      <c r="R250" s="179">
        <f>Q250*H250</f>
        <v>2.8000000000000003E-4</v>
      </c>
      <c r="S250" s="179">
        <v>0</v>
      </c>
      <c r="T250" s="180">
        <f>S250*H250</f>
        <v>0</v>
      </c>
      <c r="U250" s="36"/>
      <c r="V250" s="36"/>
      <c r="W250" s="36"/>
      <c r="X250" s="36"/>
      <c r="Y250" s="36"/>
      <c r="Z250" s="36"/>
      <c r="AA250" s="36"/>
      <c r="AB250" s="36"/>
      <c r="AC250" s="36"/>
      <c r="AD250" s="36"/>
      <c r="AE250" s="36"/>
      <c r="AR250" s="181" t="s">
        <v>216</v>
      </c>
      <c r="AT250" s="181" t="s">
        <v>128</v>
      </c>
      <c r="AU250" s="181" t="s">
        <v>134</v>
      </c>
      <c r="AY250" s="19" t="s">
        <v>125</v>
      </c>
      <c r="BE250" s="182">
        <f>IF(N250="základní",J250,0)</f>
        <v>0</v>
      </c>
      <c r="BF250" s="182">
        <f>IF(N250="snížená",J250,0)</f>
        <v>0</v>
      </c>
      <c r="BG250" s="182">
        <f>IF(N250="zákl. přenesená",J250,0)</f>
        <v>0</v>
      </c>
      <c r="BH250" s="182">
        <f>IF(N250="sníž. přenesená",J250,0)</f>
        <v>0</v>
      </c>
      <c r="BI250" s="182">
        <f>IF(N250="nulová",J250,0)</f>
        <v>0</v>
      </c>
      <c r="BJ250" s="19" t="s">
        <v>134</v>
      </c>
      <c r="BK250" s="182">
        <f>ROUND(I250*H250,2)</f>
        <v>0</v>
      </c>
      <c r="BL250" s="19" t="s">
        <v>216</v>
      </c>
      <c r="BM250" s="181" t="s">
        <v>443</v>
      </c>
    </row>
    <row r="251" spans="1:65" s="2" customFormat="1">
      <c r="A251" s="36"/>
      <c r="B251" s="37"/>
      <c r="C251" s="38"/>
      <c r="D251" s="183" t="s">
        <v>136</v>
      </c>
      <c r="E251" s="38"/>
      <c r="F251" s="184" t="s">
        <v>444</v>
      </c>
      <c r="G251" s="38"/>
      <c r="H251" s="38"/>
      <c r="I251" s="185"/>
      <c r="J251" s="38"/>
      <c r="K251" s="38"/>
      <c r="L251" s="41"/>
      <c r="M251" s="186"/>
      <c r="N251" s="187"/>
      <c r="O251" s="66"/>
      <c r="P251" s="66"/>
      <c r="Q251" s="66"/>
      <c r="R251" s="66"/>
      <c r="S251" s="66"/>
      <c r="T251" s="67"/>
      <c r="U251" s="36"/>
      <c r="V251" s="36"/>
      <c r="W251" s="36"/>
      <c r="X251" s="36"/>
      <c r="Y251" s="36"/>
      <c r="Z251" s="36"/>
      <c r="AA251" s="36"/>
      <c r="AB251" s="36"/>
      <c r="AC251" s="36"/>
      <c r="AD251" s="36"/>
      <c r="AE251" s="36"/>
      <c r="AT251" s="19" t="s">
        <v>136</v>
      </c>
      <c r="AU251" s="19" t="s">
        <v>134</v>
      </c>
    </row>
    <row r="252" spans="1:65" s="2" customFormat="1" ht="24.15" customHeight="1">
      <c r="A252" s="36"/>
      <c r="B252" s="37"/>
      <c r="C252" s="170" t="s">
        <v>445</v>
      </c>
      <c r="D252" s="170" t="s">
        <v>128</v>
      </c>
      <c r="E252" s="171" t="s">
        <v>446</v>
      </c>
      <c r="F252" s="172" t="s">
        <v>447</v>
      </c>
      <c r="G252" s="173" t="s">
        <v>362</v>
      </c>
      <c r="H252" s="232"/>
      <c r="I252" s="175"/>
      <c r="J252" s="176">
        <f>ROUND(I252*H252,2)</f>
        <v>0</v>
      </c>
      <c r="K252" s="172" t="s">
        <v>132</v>
      </c>
      <c r="L252" s="41"/>
      <c r="M252" s="177" t="s">
        <v>18</v>
      </c>
      <c r="N252" s="178" t="s">
        <v>43</v>
      </c>
      <c r="O252" s="66"/>
      <c r="P252" s="179">
        <f>O252*H252</f>
        <v>0</v>
      </c>
      <c r="Q252" s="179">
        <v>0</v>
      </c>
      <c r="R252" s="179">
        <f>Q252*H252</f>
        <v>0</v>
      </c>
      <c r="S252" s="179">
        <v>0</v>
      </c>
      <c r="T252" s="180">
        <f>S252*H252</f>
        <v>0</v>
      </c>
      <c r="U252" s="36"/>
      <c r="V252" s="36"/>
      <c r="W252" s="36"/>
      <c r="X252" s="36"/>
      <c r="Y252" s="36"/>
      <c r="Z252" s="36"/>
      <c r="AA252" s="36"/>
      <c r="AB252" s="36"/>
      <c r="AC252" s="36"/>
      <c r="AD252" s="36"/>
      <c r="AE252" s="36"/>
      <c r="AR252" s="181" t="s">
        <v>216</v>
      </c>
      <c r="AT252" s="181" t="s">
        <v>128</v>
      </c>
      <c r="AU252" s="181" t="s">
        <v>134</v>
      </c>
      <c r="AY252" s="19" t="s">
        <v>125</v>
      </c>
      <c r="BE252" s="182">
        <f>IF(N252="základní",J252,0)</f>
        <v>0</v>
      </c>
      <c r="BF252" s="182">
        <f>IF(N252="snížená",J252,0)</f>
        <v>0</v>
      </c>
      <c r="BG252" s="182">
        <f>IF(N252="zákl. přenesená",J252,0)</f>
        <v>0</v>
      </c>
      <c r="BH252" s="182">
        <f>IF(N252="sníž. přenesená",J252,0)</f>
        <v>0</v>
      </c>
      <c r="BI252" s="182">
        <f>IF(N252="nulová",J252,0)</f>
        <v>0</v>
      </c>
      <c r="BJ252" s="19" t="s">
        <v>134</v>
      </c>
      <c r="BK252" s="182">
        <f>ROUND(I252*H252,2)</f>
        <v>0</v>
      </c>
      <c r="BL252" s="19" t="s">
        <v>216</v>
      </c>
      <c r="BM252" s="181" t="s">
        <v>448</v>
      </c>
    </row>
    <row r="253" spans="1:65" s="2" customFormat="1">
      <c r="A253" s="36"/>
      <c r="B253" s="37"/>
      <c r="C253" s="38"/>
      <c r="D253" s="183" t="s">
        <v>136</v>
      </c>
      <c r="E253" s="38"/>
      <c r="F253" s="184" t="s">
        <v>449</v>
      </c>
      <c r="G253" s="38"/>
      <c r="H253" s="38"/>
      <c r="I253" s="185"/>
      <c r="J253" s="38"/>
      <c r="K253" s="38"/>
      <c r="L253" s="41"/>
      <c r="M253" s="186"/>
      <c r="N253" s="187"/>
      <c r="O253" s="66"/>
      <c r="P253" s="66"/>
      <c r="Q253" s="66"/>
      <c r="R253" s="66"/>
      <c r="S253" s="66"/>
      <c r="T253" s="67"/>
      <c r="U253" s="36"/>
      <c r="V253" s="36"/>
      <c r="W253" s="36"/>
      <c r="X253" s="36"/>
      <c r="Y253" s="36"/>
      <c r="Z253" s="36"/>
      <c r="AA253" s="36"/>
      <c r="AB253" s="36"/>
      <c r="AC253" s="36"/>
      <c r="AD253" s="36"/>
      <c r="AE253" s="36"/>
      <c r="AT253" s="19" t="s">
        <v>136</v>
      </c>
      <c r="AU253" s="19" t="s">
        <v>134</v>
      </c>
    </row>
    <row r="254" spans="1:65" s="12" customFormat="1" ht="22.8" customHeight="1">
      <c r="B254" s="154"/>
      <c r="C254" s="155"/>
      <c r="D254" s="156" t="s">
        <v>70</v>
      </c>
      <c r="E254" s="168" t="s">
        <v>450</v>
      </c>
      <c r="F254" s="168" t="s">
        <v>451</v>
      </c>
      <c r="G254" s="155"/>
      <c r="H254" s="155"/>
      <c r="I254" s="158"/>
      <c r="J254" s="169">
        <f>BK254</f>
        <v>0</v>
      </c>
      <c r="K254" s="155"/>
      <c r="L254" s="160"/>
      <c r="M254" s="161"/>
      <c r="N254" s="162"/>
      <c r="O254" s="162"/>
      <c r="P254" s="163">
        <f>SUM(P255:P289)</f>
        <v>0</v>
      </c>
      <c r="Q254" s="162"/>
      <c r="R254" s="163">
        <f>SUM(R255:R289)</f>
        <v>7.8379999999999991E-2</v>
      </c>
      <c r="S254" s="162"/>
      <c r="T254" s="164">
        <f>SUM(T255:T289)</f>
        <v>7.6370000000000007E-2</v>
      </c>
      <c r="AR254" s="165" t="s">
        <v>134</v>
      </c>
      <c r="AT254" s="166" t="s">
        <v>70</v>
      </c>
      <c r="AU254" s="166" t="s">
        <v>76</v>
      </c>
      <c r="AY254" s="165" t="s">
        <v>125</v>
      </c>
      <c r="BK254" s="167">
        <f>SUM(BK255:BK289)</f>
        <v>0</v>
      </c>
    </row>
    <row r="255" spans="1:65" s="2" customFormat="1" ht="16.5" customHeight="1">
      <c r="A255" s="36"/>
      <c r="B255" s="37"/>
      <c r="C255" s="170" t="s">
        <v>452</v>
      </c>
      <c r="D255" s="170" t="s">
        <v>128</v>
      </c>
      <c r="E255" s="171" t="s">
        <v>453</v>
      </c>
      <c r="F255" s="172" t="s">
        <v>454</v>
      </c>
      <c r="G255" s="173" t="s">
        <v>455</v>
      </c>
      <c r="H255" s="174">
        <v>1</v>
      </c>
      <c r="I255" s="175"/>
      <c r="J255" s="176">
        <f>ROUND(I255*H255,2)</f>
        <v>0</v>
      </c>
      <c r="K255" s="172" t="s">
        <v>18</v>
      </c>
      <c r="L255" s="41"/>
      <c r="M255" s="177" t="s">
        <v>18</v>
      </c>
      <c r="N255" s="178" t="s">
        <v>43</v>
      </c>
      <c r="O255" s="66"/>
      <c r="P255" s="179">
        <f>O255*H255</f>
        <v>0</v>
      </c>
      <c r="Q255" s="179">
        <v>0</v>
      </c>
      <c r="R255" s="179">
        <f>Q255*H255</f>
        <v>0</v>
      </c>
      <c r="S255" s="179">
        <v>1.933E-2</v>
      </c>
      <c r="T255" s="180">
        <f>S255*H255</f>
        <v>1.933E-2</v>
      </c>
      <c r="U255" s="36"/>
      <c r="V255" s="36"/>
      <c r="W255" s="36"/>
      <c r="X255" s="36"/>
      <c r="Y255" s="36"/>
      <c r="Z255" s="36"/>
      <c r="AA255" s="36"/>
      <c r="AB255" s="36"/>
      <c r="AC255" s="36"/>
      <c r="AD255" s="36"/>
      <c r="AE255" s="36"/>
      <c r="AR255" s="181" t="s">
        <v>216</v>
      </c>
      <c r="AT255" s="181" t="s">
        <v>128</v>
      </c>
      <c r="AU255" s="181" t="s">
        <v>134</v>
      </c>
      <c r="AY255" s="19" t="s">
        <v>125</v>
      </c>
      <c r="BE255" s="182">
        <f>IF(N255="základní",J255,0)</f>
        <v>0</v>
      </c>
      <c r="BF255" s="182">
        <f>IF(N255="snížená",J255,0)</f>
        <v>0</v>
      </c>
      <c r="BG255" s="182">
        <f>IF(N255="zákl. přenesená",J255,0)</f>
        <v>0</v>
      </c>
      <c r="BH255" s="182">
        <f>IF(N255="sníž. přenesená",J255,0)</f>
        <v>0</v>
      </c>
      <c r="BI255" s="182">
        <f>IF(N255="nulová",J255,0)</f>
        <v>0</v>
      </c>
      <c r="BJ255" s="19" t="s">
        <v>134</v>
      </c>
      <c r="BK255" s="182">
        <f>ROUND(I255*H255,2)</f>
        <v>0</v>
      </c>
      <c r="BL255" s="19" t="s">
        <v>216</v>
      </c>
      <c r="BM255" s="181" t="s">
        <v>456</v>
      </c>
    </row>
    <row r="256" spans="1:65" s="2" customFormat="1" ht="16.5" customHeight="1">
      <c r="A256" s="36"/>
      <c r="B256" s="37"/>
      <c r="C256" s="170" t="s">
        <v>457</v>
      </c>
      <c r="D256" s="170" t="s">
        <v>128</v>
      </c>
      <c r="E256" s="171" t="s">
        <v>458</v>
      </c>
      <c r="F256" s="172" t="s">
        <v>459</v>
      </c>
      <c r="G256" s="173" t="s">
        <v>380</v>
      </c>
      <c r="H256" s="174">
        <v>1</v>
      </c>
      <c r="I256" s="175"/>
      <c r="J256" s="176">
        <f>ROUND(I256*H256,2)</f>
        <v>0</v>
      </c>
      <c r="K256" s="172" t="s">
        <v>132</v>
      </c>
      <c r="L256" s="41"/>
      <c r="M256" s="177" t="s">
        <v>18</v>
      </c>
      <c r="N256" s="178" t="s">
        <v>43</v>
      </c>
      <c r="O256" s="66"/>
      <c r="P256" s="179">
        <f>O256*H256</f>
        <v>0</v>
      </c>
      <c r="Q256" s="179">
        <v>6.3000000000000003E-4</v>
      </c>
      <c r="R256" s="179">
        <f>Q256*H256</f>
        <v>6.3000000000000003E-4</v>
      </c>
      <c r="S256" s="179">
        <v>0</v>
      </c>
      <c r="T256" s="180">
        <f>S256*H256</f>
        <v>0</v>
      </c>
      <c r="U256" s="36"/>
      <c r="V256" s="36"/>
      <c r="W256" s="36"/>
      <c r="X256" s="36"/>
      <c r="Y256" s="36"/>
      <c r="Z256" s="36"/>
      <c r="AA256" s="36"/>
      <c r="AB256" s="36"/>
      <c r="AC256" s="36"/>
      <c r="AD256" s="36"/>
      <c r="AE256" s="36"/>
      <c r="AR256" s="181" t="s">
        <v>216</v>
      </c>
      <c r="AT256" s="181" t="s">
        <v>128</v>
      </c>
      <c r="AU256" s="181" t="s">
        <v>134</v>
      </c>
      <c r="AY256" s="19" t="s">
        <v>125</v>
      </c>
      <c r="BE256" s="182">
        <f>IF(N256="základní",J256,0)</f>
        <v>0</v>
      </c>
      <c r="BF256" s="182">
        <f>IF(N256="snížená",J256,0)</f>
        <v>0</v>
      </c>
      <c r="BG256" s="182">
        <f>IF(N256="zákl. přenesená",J256,0)</f>
        <v>0</v>
      </c>
      <c r="BH256" s="182">
        <f>IF(N256="sníž. přenesená",J256,0)</f>
        <v>0</v>
      </c>
      <c r="BI256" s="182">
        <f>IF(N256="nulová",J256,0)</f>
        <v>0</v>
      </c>
      <c r="BJ256" s="19" t="s">
        <v>134</v>
      </c>
      <c r="BK256" s="182">
        <f>ROUND(I256*H256,2)</f>
        <v>0</v>
      </c>
      <c r="BL256" s="19" t="s">
        <v>216</v>
      </c>
      <c r="BM256" s="181" t="s">
        <v>460</v>
      </c>
    </row>
    <row r="257" spans="1:65" s="2" customFormat="1">
      <c r="A257" s="36"/>
      <c r="B257" s="37"/>
      <c r="C257" s="38"/>
      <c r="D257" s="183" t="s">
        <v>136</v>
      </c>
      <c r="E257" s="38"/>
      <c r="F257" s="184" t="s">
        <v>461</v>
      </c>
      <c r="G257" s="38"/>
      <c r="H257" s="38"/>
      <c r="I257" s="185"/>
      <c r="J257" s="38"/>
      <c r="K257" s="38"/>
      <c r="L257" s="41"/>
      <c r="M257" s="186"/>
      <c r="N257" s="187"/>
      <c r="O257" s="66"/>
      <c r="P257" s="66"/>
      <c r="Q257" s="66"/>
      <c r="R257" s="66"/>
      <c r="S257" s="66"/>
      <c r="T257" s="67"/>
      <c r="U257" s="36"/>
      <c r="V257" s="36"/>
      <c r="W257" s="36"/>
      <c r="X257" s="36"/>
      <c r="Y257" s="36"/>
      <c r="Z257" s="36"/>
      <c r="AA257" s="36"/>
      <c r="AB257" s="36"/>
      <c r="AC257" s="36"/>
      <c r="AD257" s="36"/>
      <c r="AE257" s="36"/>
      <c r="AT257" s="19" t="s">
        <v>136</v>
      </c>
      <c r="AU257" s="19" t="s">
        <v>134</v>
      </c>
    </row>
    <row r="258" spans="1:65" s="2" customFormat="1" ht="16.5" customHeight="1">
      <c r="A258" s="36"/>
      <c r="B258" s="37"/>
      <c r="C258" s="222" t="s">
        <v>462</v>
      </c>
      <c r="D258" s="222" t="s">
        <v>354</v>
      </c>
      <c r="E258" s="223" t="s">
        <v>463</v>
      </c>
      <c r="F258" s="224" t="s">
        <v>464</v>
      </c>
      <c r="G258" s="225" t="s">
        <v>380</v>
      </c>
      <c r="H258" s="226">
        <v>1</v>
      </c>
      <c r="I258" s="227"/>
      <c r="J258" s="228">
        <f>ROUND(I258*H258,2)</f>
        <v>0</v>
      </c>
      <c r="K258" s="224" t="s">
        <v>132</v>
      </c>
      <c r="L258" s="229"/>
      <c r="M258" s="230" t="s">
        <v>18</v>
      </c>
      <c r="N258" s="231" t="s">
        <v>43</v>
      </c>
      <c r="O258" s="66"/>
      <c r="P258" s="179">
        <f>O258*H258</f>
        <v>0</v>
      </c>
      <c r="Q258" s="179">
        <v>2.5999999999999999E-2</v>
      </c>
      <c r="R258" s="179">
        <f>Q258*H258</f>
        <v>2.5999999999999999E-2</v>
      </c>
      <c r="S258" s="179">
        <v>0</v>
      </c>
      <c r="T258" s="180">
        <f>S258*H258</f>
        <v>0</v>
      </c>
      <c r="U258" s="36"/>
      <c r="V258" s="36"/>
      <c r="W258" s="36"/>
      <c r="X258" s="36"/>
      <c r="Y258" s="36"/>
      <c r="Z258" s="36"/>
      <c r="AA258" s="36"/>
      <c r="AB258" s="36"/>
      <c r="AC258" s="36"/>
      <c r="AD258" s="36"/>
      <c r="AE258" s="36"/>
      <c r="AR258" s="181" t="s">
        <v>301</v>
      </c>
      <c r="AT258" s="181" t="s">
        <v>354</v>
      </c>
      <c r="AU258" s="181" t="s">
        <v>134</v>
      </c>
      <c r="AY258" s="19" t="s">
        <v>125</v>
      </c>
      <c r="BE258" s="182">
        <f>IF(N258="základní",J258,0)</f>
        <v>0</v>
      </c>
      <c r="BF258" s="182">
        <f>IF(N258="snížená",J258,0)</f>
        <v>0</v>
      </c>
      <c r="BG258" s="182">
        <f>IF(N258="zákl. přenesená",J258,0)</f>
        <v>0</v>
      </c>
      <c r="BH258" s="182">
        <f>IF(N258="sníž. přenesená",J258,0)</f>
        <v>0</v>
      </c>
      <c r="BI258" s="182">
        <f>IF(N258="nulová",J258,0)</f>
        <v>0</v>
      </c>
      <c r="BJ258" s="19" t="s">
        <v>134</v>
      </c>
      <c r="BK258" s="182">
        <f>ROUND(I258*H258,2)</f>
        <v>0</v>
      </c>
      <c r="BL258" s="19" t="s">
        <v>216</v>
      </c>
      <c r="BM258" s="181" t="s">
        <v>465</v>
      </c>
    </row>
    <row r="259" spans="1:65" s="2" customFormat="1" ht="16.5" customHeight="1">
      <c r="A259" s="36"/>
      <c r="B259" s="37"/>
      <c r="C259" s="170" t="s">
        <v>466</v>
      </c>
      <c r="D259" s="170" t="s">
        <v>128</v>
      </c>
      <c r="E259" s="171" t="s">
        <v>467</v>
      </c>
      <c r="F259" s="172" t="s">
        <v>468</v>
      </c>
      <c r="G259" s="173" t="s">
        <v>455</v>
      </c>
      <c r="H259" s="174">
        <v>1</v>
      </c>
      <c r="I259" s="175"/>
      <c r="J259" s="176">
        <f>ROUND(I259*H259,2)</f>
        <v>0</v>
      </c>
      <c r="K259" s="172" t="s">
        <v>18</v>
      </c>
      <c r="L259" s="41"/>
      <c r="M259" s="177" t="s">
        <v>18</v>
      </c>
      <c r="N259" s="178" t="s">
        <v>43</v>
      </c>
      <c r="O259" s="66"/>
      <c r="P259" s="179">
        <f>O259*H259</f>
        <v>0</v>
      </c>
      <c r="Q259" s="179">
        <v>0</v>
      </c>
      <c r="R259" s="179">
        <f>Q259*H259</f>
        <v>0</v>
      </c>
      <c r="S259" s="179">
        <v>1.9460000000000002E-2</v>
      </c>
      <c r="T259" s="180">
        <f>S259*H259</f>
        <v>1.9460000000000002E-2</v>
      </c>
      <c r="U259" s="36"/>
      <c r="V259" s="36"/>
      <c r="W259" s="36"/>
      <c r="X259" s="36"/>
      <c r="Y259" s="36"/>
      <c r="Z259" s="36"/>
      <c r="AA259" s="36"/>
      <c r="AB259" s="36"/>
      <c r="AC259" s="36"/>
      <c r="AD259" s="36"/>
      <c r="AE259" s="36"/>
      <c r="AR259" s="181" t="s">
        <v>216</v>
      </c>
      <c r="AT259" s="181" t="s">
        <v>128</v>
      </c>
      <c r="AU259" s="181" t="s">
        <v>134</v>
      </c>
      <c r="AY259" s="19" t="s">
        <v>125</v>
      </c>
      <c r="BE259" s="182">
        <f>IF(N259="základní",J259,0)</f>
        <v>0</v>
      </c>
      <c r="BF259" s="182">
        <f>IF(N259="snížená",J259,0)</f>
        <v>0</v>
      </c>
      <c r="BG259" s="182">
        <f>IF(N259="zákl. přenesená",J259,0)</f>
        <v>0</v>
      </c>
      <c r="BH259" s="182">
        <f>IF(N259="sníž. přenesená",J259,0)</f>
        <v>0</v>
      </c>
      <c r="BI259" s="182">
        <f>IF(N259="nulová",J259,0)</f>
        <v>0</v>
      </c>
      <c r="BJ259" s="19" t="s">
        <v>134</v>
      </c>
      <c r="BK259" s="182">
        <f>ROUND(I259*H259,2)</f>
        <v>0</v>
      </c>
      <c r="BL259" s="19" t="s">
        <v>216</v>
      </c>
      <c r="BM259" s="181" t="s">
        <v>469</v>
      </c>
    </row>
    <row r="260" spans="1:65" s="2" customFormat="1" ht="16.5" customHeight="1">
      <c r="A260" s="36"/>
      <c r="B260" s="37"/>
      <c r="C260" s="170" t="s">
        <v>470</v>
      </c>
      <c r="D260" s="170" t="s">
        <v>128</v>
      </c>
      <c r="E260" s="171" t="s">
        <v>471</v>
      </c>
      <c r="F260" s="172" t="s">
        <v>472</v>
      </c>
      <c r="G260" s="173" t="s">
        <v>455</v>
      </c>
      <c r="H260" s="174">
        <v>1</v>
      </c>
      <c r="I260" s="175"/>
      <c r="J260" s="176">
        <f>ROUND(I260*H260,2)</f>
        <v>0</v>
      </c>
      <c r="K260" s="172" t="s">
        <v>132</v>
      </c>
      <c r="L260" s="41"/>
      <c r="M260" s="177" t="s">
        <v>18</v>
      </c>
      <c r="N260" s="178" t="s">
        <v>43</v>
      </c>
      <c r="O260" s="66"/>
      <c r="P260" s="179">
        <f>O260*H260</f>
        <v>0</v>
      </c>
      <c r="Q260" s="179">
        <v>2.2300000000000002E-3</v>
      </c>
      <c r="R260" s="179">
        <f>Q260*H260</f>
        <v>2.2300000000000002E-3</v>
      </c>
      <c r="S260" s="179">
        <v>0</v>
      </c>
      <c r="T260" s="180">
        <f>S260*H260</f>
        <v>0</v>
      </c>
      <c r="U260" s="36"/>
      <c r="V260" s="36"/>
      <c r="W260" s="36"/>
      <c r="X260" s="36"/>
      <c r="Y260" s="36"/>
      <c r="Z260" s="36"/>
      <c r="AA260" s="36"/>
      <c r="AB260" s="36"/>
      <c r="AC260" s="36"/>
      <c r="AD260" s="36"/>
      <c r="AE260" s="36"/>
      <c r="AR260" s="181" t="s">
        <v>216</v>
      </c>
      <c r="AT260" s="181" t="s">
        <v>128</v>
      </c>
      <c r="AU260" s="181" t="s">
        <v>134</v>
      </c>
      <c r="AY260" s="19" t="s">
        <v>125</v>
      </c>
      <c r="BE260" s="182">
        <f>IF(N260="základní",J260,0)</f>
        <v>0</v>
      </c>
      <c r="BF260" s="182">
        <f>IF(N260="snížená",J260,0)</f>
        <v>0</v>
      </c>
      <c r="BG260" s="182">
        <f>IF(N260="zákl. přenesená",J260,0)</f>
        <v>0</v>
      </c>
      <c r="BH260" s="182">
        <f>IF(N260="sníž. přenesená",J260,0)</f>
        <v>0</v>
      </c>
      <c r="BI260" s="182">
        <f>IF(N260="nulová",J260,0)</f>
        <v>0</v>
      </c>
      <c r="BJ260" s="19" t="s">
        <v>134</v>
      </c>
      <c r="BK260" s="182">
        <f>ROUND(I260*H260,2)</f>
        <v>0</v>
      </c>
      <c r="BL260" s="19" t="s">
        <v>216</v>
      </c>
      <c r="BM260" s="181" t="s">
        <v>473</v>
      </c>
    </row>
    <row r="261" spans="1:65" s="2" customFormat="1">
      <c r="A261" s="36"/>
      <c r="B261" s="37"/>
      <c r="C261" s="38"/>
      <c r="D261" s="183" t="s">
        <v>136</v>
      </c>
      <c r="E261" s="38"/>
      <c r="F261" s="184" t="s">
        <v>474</v>
      </c>
      <c r="G261" s="38"/>
      <c r="H261" s="38"/>
      <c r="I261" s="185"/>
      <c r="J261" s="38"/>
      <c r="K261" s="38"/>
      <c r="L261" s="41"/>
      <c r="M261" s="186"/>
      <c r="N261" s="187"/>
      <c r="O261" s="66"/>
      <c r="P261" s="66"/>
      <c r="Q261" s="66"/>
      <c r="R261" s="66"/>
      <c r="S261" s="66"/>
      <c r="T261" s="67"/>
      <c r="U261" s="36"/>
      <c r="V261" s="36"/>
      <c r="W261" s="36"/>
      <c r="X261" s="36"/>
      <c r="Y261" s="36"/>
      <c r="Z261" s="36"/>
      <c r="AA261" s="36"/>
      <c r="AB261" s="36"/>
      <c r="AC261" s="36"/>
      <c r="AD261" s="36"/>
      <c r="AE261" s="36"/>
      <c r="AT261" s="19" t="s">
        <v>136</v>
      </c>
      <c r="AU261" s="19" t="s">
        <v>134</v>
      </c>
    </row>
    <row r="262" spans="1:65" s="2" customFormat="1" ht="16.5" customHeight="1">
      <c r="A262" s="36"/>
      <c r="B262" s="37"/>
      <c r="C262" s="170" t="s">
        <v>475</v>
      </c>
      <c r="D262" s="170" t="s">
        <v>128</v>
      </c>
      <c r="E262" s="171" t="s">
        <v>476</v>
      </c>
      <c r="F262" s="172" t="s">
        <v>477</v>
      </c>
      <c r="G262" s="173" t="s">
        <v>455</v>
      </c>
      <c r="H262" s="174">
        <v>1</v>
      </c>
      <c r="I262" s="175"/>
      <c r="J262" s="176">
        <f>ROUND(I262*H262,2)</f>
        <v>0</v>
      </c>
      <c r="K262" s="172" t="s">
        <v>132</v>
      </c>
      <c r="L262" s="41"/>
      <c r="M262" s="177" t="s">
        <v>18</v>
      </c>
      <c r="N262" s="178" t="s">
        <v>43</v>
      </c>
      <c r="O262" s="66"/>
      <c r="P262" s="179">
        <f>O262*H262</f>
        <v>0</v>
      </c>
      <c r="Q262" s="179">
        <v>0</v>
      </c>
      <c r="R262" s="179">
        <f>Q262*H262</f>
        <v>0</v>
      </c>
      <c r="S262" s="179">
        <v>3.2899999999999999E-2</v>
      </c>
      <c r="T262" s="180">
        <f>S262*H262</f>
        <v>3.2899999999999999E-2</v>
      </c>
      <c r="U262" s="36"/>
      <c r="V262" s="36"/>
      <c r="W262" s="36"/>
      <c r="X262" s="36"/>
      <c r="Y262" s="36"/>
      <c r="Z262" s="36"/>
      <c r="AA262" s="36"/>
      <c r="AB262" s="36"/>
      <c r="AC262" s="36"/>
      <c r="AD262" s="36"/>
      <c r="AE262" s="36"/>
      <c r="AR262" s="181" t="s">
        <v>216</v>
      </c>
      <c r="AT262" s="181" t="s">
        <v>128</v>
      </c>
      <c r="AU262" s="181" t="s">
        <v>134</v>
      </c>
      <c r="AY262" s="19" t="s">
        <v>125</v>
      </c>
      <c r="BE262" s="182">
        <f>IF(N262="základní",J262,0)</f>
        <v>0</v>
      </c>
      <c r="BF262" s="182">
        <f>IF(N262="snížená",J262,0)</f>
        <v>0</v>
      </c>
      <c r="BG262" s="182">
        <f>IF(N262="zákl. přenesená",J262,0)</f>
        <v>0</v>
      </c>
      <c r="BH262" s="182">
        <f>IF(N262="sníž. přenesená",J262,0)</f>
        <v>0</v>
      </c>
      <c r="BI262" s="182">
        <f>IF(N262="nulová",J262,0)</f>
        <v>0</v>
      </c>
      <c r="BJ262" s="19" t="s">
        <v>134</v>
      </c>
      <c r="BK262" s="182">
        <f>ROUND(I262*H262,2)</f>
        <v>0</v>
      </c>
      <c r="BL262" s="19" t="s">
        <v>216</v>
      </c>
      <c r="BM262" s="181" t="s">
        <v>478</v>
      </c>
    </row>
    <row r="263" spans="1:65" s="2" customFormat="1">
      <c r="A263" s="36"/>
      <c r="B263" s="37"/>
      <c r="C263" s="38"/>
      <c r="D263" s="183" t="s">
        <v>136</v>
      </c>
      <c r="E263" s="38"/>
      <c r="F263" s="184" t="s">
        <v>479</v>
      </c>
      <c r="G263" s="38"/>
      <c r="H263" s="38"/>
      <c r="I263" s="185"/>
      <c r="J263" s="38"/>
      <c r="K263" s="38"/>
      <c r="L263" s="41"/>
      <c r="M263" s="186"/>
      <c r="N263" s="187"/>
      <c r="O263" s="66"/>
      <c r="P263" s="66"/>
      <c r="Q263" s="66"/>
      <c r="R263" s="66"/>
      <c r="S263" s="66"/>
      <c r="T263" s="67"/>
      <c r="U263" s="36"/>
      <c r="V263" s="36"/>
      <c r="W263" s="36"/>
      <c r="X263" s="36"/>
      <c r="Y263" s="36"/>
      <c r="Z263" s="36"/>
      <c r="AA263" s="36"/>
      <c r="AB263" s="36"/>
      <c r="AC263" s="36"/>
      <c r="AD263" s="36"/>
      <c r="AE263" s="36"/>
      <c r="AT263" s="19" t="s">
        <v>136</v>
      </c>
      <c r="AU263" s="19" t="s">
        <v>134</v>
      </c>
    </row>
    <row r="264" spans="1:65" s="2" customFormat="1" ht="16.5" customHeight="1">
      <c r="A264" s="36"/>
      <c r="B264" s="37"/>
      <c r="C264" s="170" t="s">
        <v>480</v>
      </c>
      <c r="D264" s="170" t="s">
        <v>128</v>
      </c>
      <c r="E264" s="171" t="s">
        <v>481</v>
      </c>
      <c r="F264" s="172" t="s">
        <v>482</v>
      </c>
      <c r="G264" s="173" t="s">
        <v>455</v>
      </c>
      <c r="H264" s="174">
        <v>1</v>
      </c>
      <c r="I264" s="175"/>
      <c r="J264" s="176">
        <f>ROUND(I264*H264,2)</f>
        <v>0</v>
      </c>
      <c r="K264" s="172" t="s">
        <v>132</v>
      </c>
      <c r="L264" s="41"/>
      <c r="M264" s="177" t="s">
        <v>18</v>
      </c>
      <c r="N264" s="178" t="s">
        <v>43</v>
      </c>
      <c r="O264" s="66"/>
      <c r="P264" s="179">
        <f>O264*H264</f>
        <v>0</v>
      </c>
      <c r="Q264" s="179">
        <v>3.1870000000000002E-2</v>
      </c>
      <c r="R264" s="179">
        <f>Q264*H264</f>
        <v>3.1870000000000002E-2</v>
      </c>
      <c r="S264" s="179">
        <v>0</v>
      </c>
      <c r="T264" s="180">
        <f>S264*H264</f>
        <v>0</v>
      </c>
      <c r="U264" s="36"/>
      <c r="V264" s="36"/>
      <c r="W264" s="36"/>
      <c r="X264" s="36"/>
      <c r="Y264" s="36"/>
      <c r="Z264" s="36"/>
      <c r="AA264" s="36"/>
      <c r="AB264" s="36"/>
      <c r="AC264" s="36"/>
      <c r="AD264" s="36"/>
      <c r="AE264" s="36"/>
      <c r="AR264" s="181" t="s">
        <v>216</v>
      </c>
      <c r="AT264" s="181" t="s">
        <v>128</v>
      </c>
      <c r="AU264" s="181" t="s">
        <v>134</v>
      </c>
      <c r="AY264" s="19" t="s">
        <v>125</v>
      </c>
      <c r="BE264" s="182">
        <f>IF(N264="základní",J264,0)</f>
        <v>0</v>
      </c>
      <c r="BF264" s="182">
        <f>IF(N264="snížená",J264,0)</f>
        <v>0</v>
      </c>
      <c r="BG264" s="182">
        <f>IF(N264="zákl. přenesená",J264,0)</f>
        <v>0</v>
      </c>
      <c r="BH264" s="182">
        <f>IF(N264="sníž. přenesená",J264,0)</f>
        <v>0</v>
      </c>
      <c r="BI264" s="182">
        <f>IF(N264="nulová",J264,0)</f>
        <v>0</v>
      </c>
      <c r="BJ264" s="19" t="s">
        <v>134</v>
      </c>
      <c r="BK264" s="182">
        <f>ROUND(I264*H264,2)</f>
        <v>0</v>
      </c>
      <c r="BL264" s="19" t="s">
        <v>216</v>
      </c>
      <c r="BM264" s="181" t="s">
        <v>483</v>
      </c>
    </row>
    <row r="265" spans="1:65" s="2" customFormat="1">
      <c r="A265" s="36"/>
      <c r="B265" s="37"/>
      <c r="C265" s="38"/>
      <c r="D265" s="183" t="s">
        <v>136</v>
      </c>
      <c r="E265" s="38"/>
      <c r="F265" s="184" t="s">
        <v>484</v>
      </c>
      <c r="G265" s="38"/>
      <c r="H265" s="38"/>
      <c r="I265" s="185"/>
      <c r="J265" s="38"/>
      <c r="K265" s="38"/>
      <c r="L265" s="41"/>
      <c r="M265" s="186"/>
      <c r="N265" s="187"/>
      <c r="O265" s="66"/>
      <c r="P265" s="66"/>
      <c r="Q265" s="66"/>
      <c r="R265" s="66"/>
      <c r="S265" s="66"/>
      <c r="T265" s="67"/>
      <c r="U265" s="36"/>
      <c r="V265" s="36"/>
      <c r="W265" s="36"/>
      <c r="X265" s="36"/>
      <c r="Y265" s="36"/>
      <c r="Z265" s="36"/>
      <c r="AA265" s="36"/>
      <c r="AB265" s="36"/>
      <c r="AC265" s="36"/>
      <c r="AD265" s="36"/>
      <c r="AE265" s="36"/>
      <c r="AT265" s="19" t="s">
        <v>136</v>
      </c>
      <c r="AU265" s="19" t="s">
        <v>134</v>
      </c>
    </row>
    <row r="266" spans="1:65" s="2" customFormat="1" ht="16.5" customHeight="1">
      <c r="A266" s="36"/>
      <c r="B266" s="37"/>
      <c r="C266" s="170" t="s">
        <v>485</v>
      </c>
      <c r="D266" s="170" t="s">
        <v>128</v>
      </c>
      <c r="E266" s="171" t="s">
        <v>486</v>
      </c>
      <c r="F266" s="172" t="s">
        <v>487</v>
      </c>
      <c r="G266" s="173" t="s">
        <v>455</v>
      </c>
      <c r="H266" s="174">
        <v>1</v>
      </c>
      <c r="I266" s="175"/>
      <c r="J266" s="176">
        <f>ROUND(I266*H266,2)</f>
        <v>0</v>
      </c>
      <c r="K266" s="172" t="s">
        <v>18</v>
      </c>
      <c r="L266" s="41"/>
      <c r="M266" s="177" t="s">
        <v>18</v>
      </c>
      <c r="N266" s="178" t="s">
        <v>43</v>
      </c>
      <c r="O266" s="66"/>
      <c r="P266" s="179">
        <f>O266*H266</f>
        <v>0</v>
      </c>
      <c r="Q266" s="179">
        <v>5.5999999999999995E-4</v>
      </c>
      <c r="R266" s="179">
        <f>Q266*H266</f>
        <v>5.5999999999999995E-4</v>
      </c>
      <c r="S266" s="179">
        <v>0</v>
      </c>
      <c r="T266" s="180">
        <f>S266*H266</f>
        <v>0</v>
      </c>
      <c r="U266" s="36"/>
      <c r="V266" s="36"/>
      <c r="W266" s="36"/>
      <c r="X266" s="36"/>
      <c r="Y266" s="36"/>
      <c r="Z266" s="36"/>
      <c r="AA266" s="36"/>
      <c r="AB266" s="36"/>
      <c r="AC266" s="36"/>
      <c r="AD266" s="36"/>
      <c r="AE266" s="36"/>
      <c r="AR266" s="181" t="s">
        <v>216</v>
      </c>
      <c r="AT266" s="181" t="s">
        <v>128</v>
      </c>
      <c r="AU266" s="181" t="s">
        <v>134</v>
      </c>
      <c r="AY266" s="19" t="s">
        <v>125</v>
      </c>
      <c r="BE266" s="182">
        <f>IF(N266="základní",J266,0)</f>
        <v>0</v>
      </c>
      <c r="BF266" s="182">
        <f>IF(N266="snížená",J266,0)</f>
        <v>0</v>
      </c>
      <c r="BG266" s="182">
        <f>IF(N266="zákl. přenesená",J266,0)</f>
        <v>0</v>
      </c>
      <c r="BH266" s="182">
        <f>IF(N266="sníž. přenesená",J266,0)</f>
        <v>0</v>
      </c>
      <c r="BI266" s="182">
        <f>IF(N266="nulová",J266,0)</f>
        <v>0</v>
      </c>
      <c r="BJ266" s="19" t="s">
        <v>134</v>
      </c>
      <c r="BK266" s="182">
        <f>ROUND(I266*H266,2)</f>
        <v>0</v>
      </c>
      <c r="BL266" s="19" t="s">
        <v>216</v>
      </c>
      <c r="BM266" s="181" t="s">
        <v>488</v>
      </c>
    </row>
    <row r="267" spans="1:65" s="2" customFormat="1" ht="16.5" customHeight="1">
      <c r="A267" s="36"/>
      <c r="B267" s="37"/>
      <c r="C267" s="222" t="s">
        <v>489</v>
      </c>
      <c r="D267" s="222" t="s">
        <v>354</v>
      </c>
      <c r="E267" s="223" t="s">
        <v>490</v>
      </c>
      <c r="F267" s="224" t="s">
        <v>491</v>
      </c>
      <c r="G267" s="225" t="s">
        <v>380</v>
      </c>
      <c r="H267" s="226">
        <v>1</v>
      </c>
      <c r="I267" s="227"/>
      <c r="J267" s="228">
        <f>ROUND(I267*H267,2)</f>
        <v>0</v>
      </c>
      <c r="K267" s="224" t="s">
        <v>18</v>
      </c>
      <c r="L267" s="229"/>
      <c r="M267" s="230" t="s">
        <v>18</v>
      </c>
      <c r="N267" s="231" t="s">
        <v>43</v>
      </c>
      <c r="O267" s="66"/>
      <c r="P267" s="179">
        <f>O267*H267</f>
        <v>0</v>
      </c>
      <c r="Q267" s="179">
        <v>4.4999999999999997E-3</v>
      </c>
      <c r="R267" s="179">
        <f>Q267*H267</f>
        <v>4.4999999999999997E-3</v>
      </c>
      <c r="S267" s="179">
        <v>0</v>
      </c>
      <c r="T267" s="180">
        <f>S267*H267</f>
        <v>0</v>
      </c>
      <c r="U267" s="36"/>
      <c r="V267" s="36"/>
      <c r="W267" s="36"/>
      <c r="X267" s="36"/>
      <c r="Y267" s="36"/>
      <c r="Z267" s="36"/>
      <c r="AA267" s="36"/>
      <c r="AB267" s="36"/>
      <c r="AC267" s="36"/>
      <c r="AD267" s="36"/>
      <c r="AE267" s="36"/>
      <c r="AR267" s="181" t="s">
        <v>301</v>
      </c>
      <c r="AT267" s="181" t="s">
        <v>354</v>
      </c>
      <c r="AU267" s="181" t="s">
        <v>134</v>
      </c>
      <c r="AY267" s="19" t="s">
        <v>125</v>
      </c>
      <c r="BE267" s="182">
        <f>IF(N267="základní",J267,0)</f>
        <v>0</v>
      </c>
      <c r="BF267" s="182">
        <f>IF(N267="snížená",J267,0)</f>
        <v>0</v>
      </c>
      <c r="BG267" s="182">
        <f>IF(N267="zákl. přenesená",J267,0)</f>
        <v>0</v>
      </c>
      <c r="BH267" s="182">
        <f>IF(N267="sníž. přenesená",J267,0)</f>
        <v>0</v>
      </c>
      <c r="BI267" s="182">
        <f>IF(N267="nulová",J267,0)</f>
        <v>0</v>
      </c>
      <c r="BJ267" s="19" t="s">
        <v>134</v>
      </c>
      <c r="BK267" s="182">
        <f>ROUND(I267*H267,2)</f>
        <v>0</v>
      </c>
      <c r="BL267" s="19" t="s">
        <v>216</v>
      </c>
      <c r="BM267" s="181" t="s">
        <v>492</v>
      </c>
    </row>
    <row r="268" spans="1:65" s="2" customFormat="1" ht="16.5" customHeight="1">
      <c r="A268" s="36"/>
      <c r="B268" s="37"/>
      <c r="C268" s="170" t="s">
        <v>493</v>
      </c>
      <c r="D268" s="170" t="s">
        <v>128</v>
      </c>
      <c r="E268" s="171" t="s">
        <v>494</v>
      </c>
      <c r="F268" s="172" t="s">
        <v>495</v>
      </c>
      <c r="G268" s="173" t="s">
        <v>455</v>
      </c>
      <c r="H268" s="174">
        <v>7</v>
      </c>
      <c r="I268" s="175"/>
      <c r="J268" s="176">
        <f>ROUND(I268*H268,2)</f>
        <v>0</v>
      </c>
      <c r="K268" s="172" t="s">
        <v>18</v>
      </c>
      <c r="L268" s="41"/>
      <c r="M268" s="177" t="s">
        <v>18</v>
      </c>
      <c r="N268" s="178" t="s">
        <v>43</v>
      </c>
      <c r="O268" s="66"/>
      <c r="P268" s="179">
        <f>O268*H268</f>
        <v>0</v>
      </c>
      <c r="Q268" s="179">
        <v>1.2999999999999999E-4</v>
      </c>
      <c r="R268" s="179">
        <f>Q268*H268</f>
        <v>9.0999999999999989E-4</v>
      </c>
      <c r="S268" s="179">
        <v>0</v>
      </c>
      <c r="T268" s="180">
        <f>S268*H268</f>
        <v>0</v>
      </c>
      <c r="U268" s="36"/>
      <c r="V268" s="36"/>
      <c r="W268" s="36"/>
      <c r="X268" s="36"/>
      <c r="Y268" s="36"/>
      <c r="Z268" s="36"/>
      <c r="AA268" s="36"/>
      <c r="AB268" s="36"/>
      <c r="AC268" s="36"/>
      <c r="AD268" s="36"/>
      <c r="AE268" s="36"/>
      <c r="AR268" s="181" t="s">
        <v>216</v>
      </c>
      <c r="AT268" s="181" t="s">
        <v>128</v>
      </c>
      <c r="AU268" s="181" t="s">
        <v>134</v>
      </c>
      <c r="AY268" s="19" t="s">
        <v>125</v>
      </c>
      <c r="BE268" s="182">
        <f>IF(N268="základní",J268,0)</f>
        <v>0</v>
      </c>
      <c r="BF268" s="182">
        <f>IF(N268="snížená",J268,0)</f>
        <v>0</v>
      </c>
      <c r="BG268" s="182">
        <f>IF(N268="zákl. přenesená",J268,0)</f>
        <v>0</v>
      </c>
      <c r="BH268" s="182">
        <f>IF(N268="sníž. přenesená",J268,0)</f>
        <v>0</v>
      </c>
      <c r="BI268" s="182">
        <f>IF(N268="nulová",J268,0)</f>
        <v>0</v>
      </c>
      <c r="BJ268" s="19" t="s">
        <v>134</v>
      </c>
      <c r="BK268" s="182">
        <f>ROUND(I268*H268,2)</f>
        <v>0</v>
      </c>
      <c r="BL268" s="19" t="s">
        <v>216</v>
      </c>
      <c r="BM268" s="181" t="s">
        <v>496</v>
      </c>
    </row>
    <row r="269" spans="1:65" s="2" customFormat="1" ht="16.5" customHeight="1">
      <c r="A269" s="36"/>
      <c r="B269" s="37"/>
      <c r="C269" s="222" t="s">
        <v>497</v>
      </c>
      <c r="D269" s="222" t="s">
        <v>354</v>
      </c>
      <c r="E269" s="223" t="s">
        <v>498</v>
      </c>
      <c r="F269" s="224" t="s">
        <v>499</v>
      </c>
      <c r="G269" s="225" t="s">
        <v>380</v>
      </c>
      <c r="H269" s="226">
        <v>7</v>
      </c>
      <c r="I269" s="227"/>
      <c r="J269" s="228">
        <f>ROUND(I269*H269,2)</f>
        <v>0</v>
      </c>
      <c r="K269" s="224" t="s">
        <v>18</v>
      </c>
      <c r="L269" s="229"/>
      <c r="M269" s="230" t="s">
        <v>18</v>
      </c>
      <c r="N269" s="231" t="s">
        <v>43</v>
      </c>
      <c r="O269" s="66"/>
      <c r="P269" s="179">
        <f>O269*H269</f>
        <v>0</v>
      </c>
      <c r="Q269" s="179">
        <v>5.0000000000000001E-4</v>
      </c>
      <c r="R269" s="179">
        <f>Q269*H269</f>
        <v>3.5000000000000001E-3</v>
      </c>
      <c r="S269" s="179">
        <v>0</v>
      </c>
      <c r="T269" s="180">
        <f>S269*H269</f>
        <v>0</v>
      </c>
      <c r="U269" s="36"/>
      <c r="V269" s="36"/>
      <c r="W269" s="36"/>
      <c r="X269" s="36"/>
      <c r="Y269" s="36"/>
      <c r="Z269" s="36"/>
      <c r="AA269" s="36"/>
      <c r="AB269" s="36"/>
      <c r="AC269" s="36"/>
      <c r="AD269" s="36"/>
      <c r="AE269" s="36"/>
      <c r="AR269" s="181" t="s">
        <v>301</v>
      </c>
      <c r="AT269" s="181" t="s">
        <v>354</v>
      </c>
      <c r="AU269" s="181" t="s">
        <v>134</v>
      </c>
      <c r="AY269" s="19" t="s">
        <v>125</v>
      </c>
      <c r="BE269" s="182">
        <f>IF(N269="základní",J269,0)</f>
        <v>0</v>
      </c>
      <c r="BF269" s="182">
        <f>IF(N269="snížená",J269,0)</f>
        <v>0</v>
      </c>
      <c r="BG269" s="182">
        <f>IF(N269="zákl. přenesená",J269,0)</f>
        <v>0</v>
      </c>
      <c r="BH269" s="182">
        <f>IF(N269="sníž. přenesená",J269,0)</f>
        <v>0</v>
      </c>
      <c r="BI269" s="182">
        <f>IF(N269="nulová",J269,0)</f>
        <v>0</v>
      </c>
      <c r="BJ269" s="19" t="s">
        <v>134</v>
      </c>
      <c r="BK269" s="182">
        <f>ROUND(I269*H269,2)</f>
        <v>0</v>
      </c>
      <c r="BL269" s="19" t="s">
        <v>216</v>
      </c>
      <c r="BM269" s="181" t="s">
        <v>500</v>
      </c>
    </row>
    <row r="270" spans="1:65" s="2" customFormat="1" ht="16.5" customHeight="1">
      <c r="A270" s="36"/>
      <c r="B270" s="37"/>
      <c r="C270" s="170" t="s">
        <v>501</v>
      </c>
      <c r="D270" s="170" t="s">
        <v>128</v>
      </c>
      <c r="E270" s="171" t="s">
        <v>502</v>
      </c>
      <c r="F270" s="172" t="s">
        <v>503</v>
      </c>
      <c r="G270" s="173" t="s">
        <v>455</v>
      </c>
      <c r="H270" s="174">
        <v>3</v>
      </c>
      <c r="I270" s="175"/>
      <c r="J270" s="176">
        <f>ROUND(I270*H270,2)</f>
        <v>0</v>
      </c>
      <c r="K270" s="172" t="s">
        <v>132</v>
      </c>
      <c r="L270" s="41"/>
      <c r="M270" s="177" t="s">
        <v>18</v>
      </c>
      <c r="N270" s="178" t="s">
        <v>43</v>
      </c>
      <c r="O270" s="66"/>
      <c r="P270" s="179">
        <f>O270*H270</f>
        <v>0</v>
      </c>
      <c r="Q270" s="179">
        <v>0</v>
      </c>
      <c r="R270" s="179">
        <f>Q270*H270</f>
        <v>0</v>
      </c>
      <c r="S270" s="179">
        <v>1.56E-3</v>
      </c>
      <c r="T270" s="180">
        <f>S270*H270</f>
        <v>4.6800000000000001E-3</v>
      </c>
      <c r="U270" s="36"/>
      <c r="V270" s="36"/>
      <c r="W270" s="36"/>
      <c r="X270" s="36"/>
      <c r="Y270" s="36"/>
      <c r="Z270" s="36"/>
      <c r="AA270" s="36"/>
      <c r="AB270" s="36"/>
      <c r="AC270" s="36"/>
      <c r="AD270" s="36"/>
      <c r="AE270" s="36"/>
      <c r="AR270" s="181" t="s">
        <v>216</v>
      </c>
      <c r="AT270" s="181" t="s">
        <v>128</v>
      </c>
      <c r="AU270" s="181" t="s">
        <v>134</v>
      </c>
      <c r="AY270" s="19" t="s">
        <v>125</v>
      </c>
      <c r="BE270" s="182">
        <f>IF(N270="základní",J270,0)</f>
        <v>0</v>
      </c>
      <c r="BF270" s="182">
        <f>IF(N270="snížená",J270,0)</f>
        <v>0</v>
      </c>
      <c r="BG270" s="182">
        <f>IF(N270="zákl. přenesená",J270,0)</f>
        <v>0</v>
      </c>
      <c r="BH270" s="182">
        <f>IF(N270="sníž. přenesená",J270,0)</f>
        <v>0</v>
      </c>
      <c r="BI270" s="182">
        <f>IF(N270="nulová",J270,0)</f>
        <v>0</v>
      </c>
      <c r="BJ270" s="19" t="s">
        <v>134</v>
      </c>
      <c r="BK270" s="182">
        <f>ROUND(I270*H270,2)</f>
        <v>0</v>
      </c>
      <c r="BL270" s="19" t="s">
        <v>216</v>
      </c>
      <c r="BM270" s="181" t="s">
        <v>504</v>
      </c>
    </row>
    <row r="271" spans="1:65" s="2" customFormat="1">
      <c r="A271" s="36"/>
      <c r="B271" s="37"/>
      <c r="C271" s="38"/>
      <c r="D271" s="183" t="s">
        <v>136</v>
      </c>
      <c r="E271" s="38"/>
      <c r="F271" s="184" t="s">
        <v>505</v>
      </c>
      <c r="G271" s="38"/>
      <c r="H271" s="38"/>
      <c r="I271" s="185"/>
      <c r="J271" s="38"/>
      <c r="K271" s="38"/>
      <c r="L271" s="41"/>
      <c r="M271" s="186"/>
      <c r="N271" s="187"/>
      <c r="O271" s="66"/>
      <c r="P271" s="66"/>
      <c r="Q271" s="66"/>
      <c r="R271" s="66"/>
      <c r="S271" s="66"/>
      <c r="T271" s="67"/>
      <c r="U271" s="36"/>
      <c r="V271" s="36"/>
      <c r="W271" s="36"/>
      <c r="X271" s="36"/>
      <c r="Y271" s="36"/>
      <c r="Z271" s="36"/>
      <c r="AA271" s="36"/>
      <c r="AB271" s="36"/>
      <c r="AC271" s="36"/>
      <c r="AD271" s="36"/>
      <c r="AE271" s="36"/>
      <c r="AT271" s="19" t="s">
        <v>136</v>
      </c>
      <c r="AU271" s="19" t="s">
        <v>134</v>
      </c>
    </row>
    <row r="272" spans="1:65" s="2" customFormat="1" ht="16.5" customHeight="1">
      <c r="A272" s="36"/>
      <c r="B272" s="37"/>
      <c r="C272" s="170" t="s">
        <v>506</v>
      </c>
      <c r="D272" s="170" t="s">
        <v>128</v>
      </c>
      <c r="E272" s="171" t="s">
        <v>507</v>
      </c>
      <c r="F272" s="172" t="s">
        <v>508</v>
      </c>
      <c r="G272" s="173" t="s">
        <v>380</v>
      </c>
      <c r="H272" s="174">
        <v>1</v>
      </c>
      <c r="I272" s="175"/>
      <c r="J272" s="176">
        <f>ROUND(I272*H272,2)</f>
        <v>0</v>
      </c>
      <c r="K272" s="172" t="s">
        <v>132</v>
      </c>
      <c r="L272" s="41"/>
      <c r="M272" s="177" t="s">
        <v>18</v>
      </c>
      <c r="N272" s="178" t="s">
        <v>43</v>
      </c>
      <c r="O272" s="66"/>
      <c r="P272" s="179">
        <f>O272*H272</f>
        <v>0</v>
      </c>
      <c r="Q272" s="179">
        <v>0</v>
      </c>
      <c r="R272" s="179">
        <f>Q272*H272</f>
        <v>0</v>
      </c>
      <c r="S272" s="179">
        <v>0</v>
      </c>
      <c r="T272" s="180">
        <f>S272*H272</f>
        <v>0</v>
      </c>
      <c r="U272" s="36"/>
      <c r="V272" s="36"/>
      <c r="W272" s="36"/>
      <c r="X272" s="36"/>
      <c r="Y272" s="36"/>
      <c r="Z272" s="36"/>
      <c r="AA272" s="36"/>
      <c r="AB272" s="36"/>
      <c r="AC272" s="36"/>
      <c r="AD272" s="36"/>
      <c r="AE272" s="36"/>
      <c r="AR272" s="181" t="s">
        <v>216</v>
      </c>
      <c r="AT272" s="181" t="s">
        <v>128</v>
      </c>
      <c r="AU272" s="181" t="s">
        <v>134</v>
      </c>
      <c r="AY272" s="19" t="s">
        <v>125</v>
      </c>
      <c r="BE272" s="182">
        <f>IF(N272="základní",J272,0)</f>
        <v>0</v>
      </c>
      <c r="BF272" s="182">
        <f>IF(N272="snížená",J272,0)</f>
        <v>0</v>
      </c>
      <c r="BG272" s="182">
        <f>IF(N272="zákl. přenesená",J272,0)</f>
        <v>0</v>
      </c>
      <c r="BH272" s="182">
        <f>IF(N272="sníž. přenesená",J272,0)</f>
        <v>0</v>
      </c>
      <c r="BI272" s="182">
        <f>IF(N272="nulová",J272,0)</f>
        <v>0</v>
      </c>
      <c r="BJ272" s="19" t="s">
        <v>134</v>
      </c>
      <c r="BK272" s="182">
        <f>ROUND(I272*H272,2)</f>
        <v>0</v>
      </c>
      <c r="BL272" s="19" t="s">
        <v>216</v>
      </c>
      <c r="BM272" s="181" t="s">
        <v>509</v>
      </c>
    </row>
    <row r="273" spans="1:65" s="2" customFormat="1">
      <c r="A273" s="36"/>
      <c r="B273" s="37"/>
      <c r="C273" s="38"/>
      <c r="D273" s="183" t="s">
        <v>136</v>
      </c>
      <c r="E273" s="38"/>
      <c r="F273" s="184" t="s">
        <v>510</v>
      </c>
      <c r="G273" s="38"/>
      <c r="H273" s="38"/>
      <c r="I273" s="185"/>
      <c r="J273" s="38"/>
      <c r="K273" s="38"/>
      <c r="L273" s="41"/>
      <c r="M273" s="186"/>
      <c r="N273" s="187"/>
      <c r="O273" s="66"/>
      <c r="P273" s="66"/>
      <c r="Q273" s="66"/>
      <c r="R273" s="66"/>
      <c r="S273" s="66"/>
      <c r="T273" s="67"/>
      <c r="U273" s="36"/>
      <c r="V273" s="36"/>
      <c r="W273" s="36"/>
      <c r="X273" s="36"/>
      <c r="Y273" s="36"/>
      <c r="Z273" s="36"/>
      <c r="AA273" s="36"/>
      <c r="AB273" s="36"/>
      <c r="AC273" s="36"/>
      <c r="AD273" s="36"/>
      <c r="AE273" s="36"/>
      <c r="AT273" s="19" t="s">
        <v>136</v>
      </c>
      <c r="AU273" s="19" t="s">
        <v>134</v>
      </c>
    </row>
    <row r="274" spans="1:65" s="2" customFormat="1" ht="16.5" customHeight="1">
      <c r="A274" s="36"/>
      <c r="B274" s="37"/>
      <c r="C274" s="222" t="s">
        <v>511</v>
      </c>
      <c r="D274" s="222" t="s">
        <v>354</v>
      </c>
      <c r="E274" s="223" t="s">
        <v>512</v>
      </c>
      <c r="F274" s="224" t="s">
        <v>513</v>
      </c>
      <c r="G274" s="225" t="s">
        <v>380</v>
      </c>
      <c r="H274" s="226">
        <v>1</v>
      </c>
      <c r="I274" s="227"/>
      <c r="J274" s="228">
        <f>ROUND(I274*H274,2)</f>
        <v>0</v>
      </c>
      <c r="K274" s="224" t="s">
        <v>132</v>
      </c>
      <c r="L274" s="229"/>
      <c r="M274" s="230" t="s">
        <v>18</v>
      </c>
      <c r="N274" s="231" t="s">
        <v>43</v>
      </c>
      <c r="O274" s="66"/>
      <c r="P274" s="179">
        <f>O274*H274</f>
        <v>0</v>
      </c>
      <c r="Q274" s="179">
        <v>1.8E-3</v>
      </c>
      <c r="R274" s="179">
        <f>Q274*H274</f>
        <v>1.8E-3</v>
      </c>
      <c r="S274" s="179">
        <v>0</v>
      </c>
      <c r="T274" s="180">
        <f>S274*H274</f>
        <v>0</v>
      </c>
      <c r="U274" s="36"/>
      <c r="V274" s="36"/>
      <c r="W274" s="36"/>
      <c r="X274" s="36"/>
      <c r="Y274" s="36"/>
      <c r="Z274" s="36"/>
      <c r="AA274" s="36"/>
      <c r="AB274" s="36"/>
      <c r="AC274" s="36"/>
      <c r="AD274" s="36"/>
      <c r="AE274" s="36"/>
      <c r="AR274" s="181" t="s">
        <v>301</v>
      </c>
      <c r="AT274" s="181" t="s">
        <v>354</v>
      </c>
      <c r="AU274" s="181" t="s">
        <v>134</v>
      </c>
      <c r="AY274" s="19" t="s">
        <v>125</v>
      </c>
      <c r="BE274" s="182">
        <f>IF(N274="základní",J274,0)</f>
        <v>0</v>
      </c>
      <c r="BF274" s="182">
        <f>IF(N274="snížená",J274,0)</f>
        <v>0</v>
      </c>
      <c r="BG274" s="182">
        <f>IF(N274="zákl. přenesená",J274,0)</f>
        <v>0</v>
      </c>
      <c r="BH274" s="182">
        <f>IF(N274="sníž. přenesená",J274,0)</f>
        <v>0</v>
      </c>
      <c r="BI274" s="182">
        <f>IF(N274="nulová",J274,0)</f>
        <v>0</v>
      </c>
      <c r="BJ274" s="19" t="s">
        <v>134</v>
      </c>
      <c r="BK274" s="182">
        <f>ROUND(I274*H274,2)</f>
        <v>0</v>
      </c>
      <c r="BL274" s="19" t="s">
        <v>216</v>
      </c>
      <c r="BM274" s="181" t="s">
        <v>514</v>
      </c>
    </row>
    <row r="275" spans="1:65" s="2" customFormat="1" ht="16.5" customHeight="1">
      <c r="A275" s="36"/>
      <c r="B275" s="37"/>
      <c r="C275" s="170" t="s">
        <v>515</v>
      </c>
      <c r="D275" s="170" t="s">
        <v>128</v>
      </c>
      <c r="E275" s="171" t="s">
        <v>516</v>
      </c>
      <c r="F275" s="172" t="s">
        <v>517</v>
      </c>
      <c r="G275" s="173" t="s">
        <v>380</v>
      </c>
      <c r="H275" s="174">
        <v>1</v>
      </c>
      <c r="I275" s="175"/>
      <c r="J275" s="176">
        <f>ROUND(I275*H275,2)</f>
        <v>0</v>
      </c>
      <c r="K275" s="172" t="s">
        <v>132</v>
      </c>
      <c r="L275" s="41"/>
      <c r="M275" s="177" t="s">
        <v>18</v>
      </c>
      <c r="N275" s="178" t="s">
        <v>43</v>
      </c>
      <c r="O275" s="66"/>
      <c r="P275" s="179">
        <f>O275*H275</f>
        <v>0</v>
      </c>
      <c r="Q275" s="179">
        <v>4.0000000000000003E-5</v>
      </c>
      <c r="R275" s="179">
        <f>Q275*H275</f>
        <v>4.0000000000000003E-5</v>
      </c>
      <c r="S275" s="179">
        <v>0</v>
      </c>
      <c r="T275" s="180">
        <f>S275*H275</f>
        <v>0</v>
      </c>
      <c r="U275" s="36"/>
      <c r="V275" s="36"/>
      <c r="W275" s="36"/>
      <c r="X275" s="36"/>
      <c r="Y275" s="36"/>
      <c r="Z275" s="36"/>
      <c r="AA275" s="36"/>
      <c r="AB275" s="36"/>
      <c r="AC275" s="36"/>
      <c r="AD275" s="36"/>
      <c r="AE275" s="36"/>
      <c r="AR275" s="181" t="s">
        <v>216</v>
      </c>
      <c r="AT275" s="181" t="s">
        <v>128</v>
      </c>
      <c r="AU275" s="181" t="s">
        <v>134</v>
      </c>
      <c r="AY275" s="19" t="s">
        <v>125</v>
      </c>
      <c r="BE275" s="182">
        <f>IF(N275="základní",J275,0)</f>
        <v>0</v>
      </c>
      <c r="BF275" s="182">
        <f>IF(N275="snížená",J275,0)</f>
        <v>0</v>
      </c>
      <c r="BG275" s="182">
        <f>IF(N275="zákl. přenesená",J275,0)</f>
        <v>0</v>
      </c>
      <c r="BH275" s="182">
        <f>IF(N275="sníž. přenesená",J275,0)</f>
        <v>0</v>
      </c>
      <c r="BI275" s="182">
        <f>IF(N275="nulová",J275,0)</f>
        <v>0</v>
      </c>
      <c r="BJ275" s="19" t="s">
        <v>134</v>
      </c>
      <c r="BK275" s="182">
        <f>ROUND(I275*H275,2)</f>
        <v>0</v>
      </c>
      <c r="BL275" s="19" t="s">
        <v>216</v>
      </c>
      <c r="BM275" s="181" t="s">
        <v>518</v>
      </c>
    </row>
    <row r="276" spans="1:65" s="2" customFormat="1">
      <c r="A276" s="36"/>
      <c r="B276" s="37"/>
      <c r="C276" s="38"/>
      <c r="D276" s="183" t="s">
        <v>136</v>
      </c>
      <c r="E276" s="38"/>
      <c r="F276" s="184" t="s">
        <v>519</v>
      </c>
      <c r="G276" s="38"/>
      <c r="H276" s="38"/>
      <c r="I276" s="185"/>
      <c r="J276" s="38"/>
      <c r="K276" s="38"/>
      <c r="L276" s="41"/>
      <c r="M276" s="186"/>
      <c r="N276" s="187"/>
      <c r="O276" s="66"/>
      <c r="P276" s="66"/>
      <c r="Q276" s="66"/>
      <c r="R276" s="66"/>
      <c r="S276" s="66"/>
      <c r="T276" s="67"/>
      <c r="U276" s="36"/>
      <c r="V276" s="36"/>
      <c r="W276" s="36"/>
      <c r="X276" s="36"/>
      <c r="Y276" s="36"/>
      <c r="Z276" s="36"/>
      <c r="AA276" s="36"/>
      <c r="AB276" s="36"/>
      <c r="AC276" s="36"/>
      <c r="AD276" s="36"/>
      <c r="AE276" s="36"/>
      <c r="AT276" s="19" t="s">
        <v>136</v>
      </c>
      <c r="AU276" s="19" t="s">
        <v>134</v>
      </c>
    </row>
    <row r="277" spans="1:65" s="2" customFormat="1" ht="16.5" customHeight="1">
      <c r="A277" s="36"/>
      <c r="B277" s="37"/>
      <c r="C277" s="222" t="s">
        <v>520</v>
      </c>
      <c r="D277" s="222" t="s">
        <v>354</v>
      </c>
      <c r="E277" s="223" t="s">
        <v>521</v>
      </c>
      <c r="F277" s="224" t="s">
        <v>522</v>
      </c>
      <c r="G277" s="225" t="s">
        <v>380</v>
      </c>
      <c r="H277" s="226">
        <v>1</v>
      </c>
      <c r="I277" s="227"/>
      <c r="J277" s="228">
        <f>ROUND(I277*H277,2)</f>
        <v>0</v>
      </c>
      <c r="K277" s="224" t="s">
        <v>132</v>
      </c>
      <c r="L277" s="229"/>
      <c r="M277" s="230" t="s">
        <v>18</v>
      </c>
      <c r="N277" s="231" t="s">
        <v>43</v>
      </c>
      <c r="O277" s="66"/>
      <c r="P277" s="179">
        <f>O277*H277</f>
        <v>0</v>
      </c>
      <c r="Q277" s="179">
        <v>1.47E-3</v>
      </c>
      <c r="R277" s="179">
        <f>Q277*H277</f>
        <v>1.47E-3</v>
      </c>
      <c r="S277" s="179">
        <v>0</v>
      </c>
      <c r="T277" s="180">
        <f>S277*H277</f>
        <v>0</v>
      </c>
      <c r="U277" s="36"/>
      <c r="V277" s="36"/>
      <c r="W277" s="36"/>
      <c r="X277" s="36"/>
      <c r="Y277" s="36"/>
      <c r="Z277" s="36"/>
      <c r="AA277" s="36"/>
      <c r="AB277" s="36"/>
      <c r="AC277" s="36"/>
      <c r="AD277" s="36"/>
      <c r="AE277" s="36"/>
      <c r="AR277" s="181" t="s">
        <v>301</v>
      </c>
      <c r="AT277" s="181" t="s">
        <v>354</v>
      </c>
      <c r="AU277" s="181" t="s">
        <v>134</v>
      </c>
      <c r="AY277" s="19" t="s">
        <v>125</v>
      </c>
      <c r="BE277" s="182">
        <f>IF(N277="základní",J277,0)</f>
        <v>0</v>
      </c>
      <c r="BF277" s="182">
        <f>IF(N277="snížená",J277,0)</f>
        <v>0</v>
      </c>
      <c r="BG277" s="182">
        <f>IF(N277="zákl. přenesená",J277,0)</f>
        <v>0</v>
      </c>
      <c r="BH277" s="182">
        <f>IF(N277="sníž. přenesená",J277,0)</f>
        <v>0</v>
      </c>
      <c r="BI277" s="182">
        <f>IF(N277="nulová",J277,0)</f>
        <v>0</v>
      </c>
      <c r="BJ277" s="19" t="s">
        <v>134</v>
      </c>
      <c r="BK277" s="182">
        <f>ROUND(I277*H277,2)</f>
        <v>0</v>
      </c>
      <c r="BL277" s="19" t="s">
        <v>216</v>
      </c>
      <c r="BM277" s="181" t="s">
        <v>523</v>
      </c>
    </row>
    <row r="278" spans="1:65" s="2" customFormat="1" ht="16.5" customHeight="1">
      <c r="A278" s="36"/>
      <c r="B278" s="37"/>
      <c r="C278" s="170" t="s">
        <v>524</v>
      </c>
      <c r="D278" s="170" t="s">
        <v>128</v>
      </c>
      <c r="E278" s="171" t="s">
        <v>525</v>
      </c>
      <c r="F278" s="172" t="s">
        <v>526</v>
      </c>
      <c r="G278" s="173" t="s">
        <v>455</v>
      </c>
      <c r="H278" s="174">
        <v>1</v>
      </c>
      <c r="I278" s="175"/>
      <c r="J278" s="176">
        <f>ROUND(I278*H278,2)</f>
        <v>0</v>
      </c>
      <c r="K278" s="172" t="s">
        <v>132</v>
      </c>
      <c r="L278" s="41"/>
      <c r="M278" s="177" t="s">
        <v>18</v>
      </c>
      <c r="N278" s="178" t="s">
        <v>43</v>
      </c>
      <c r="O278" s="66"/>
      <c r="P278" s="179">
        <f>O278*H278</f>
        <v>0</v>
      </c>
      <c r="Q278" s="179">
        <v>1.2E-4</v>
      </c>
      <c r="R278" s="179">
        <f>Q278*H278</f>
        <v>1.2E-4</v>
      </c>
      <c r="S278" s="179">
        <v>0</v>
      </c>
      <c r="T278" s="180">
        <f>S278*H278</f>
        <v>0</v>
      </c>
      <c r="U278" s="36"/>
      <c r="V278" s="36"/>
      <c r="W278" s="36"/>
      <c r="X278" s="36"/>
      <c r="Y278" s="36"/>
      <c r="Z278" s="36"/>
      <c r="AA278" s="36"/>
      <c r="AB278" s="36"/>
      <c r="AC278" s="36"/>
      <c r="AD278" s="36"/>
      <c r="AE278" s="36"/>
      <c r="AR278" s="181" t="s">
        <v>216</v>
      </c>
      <c r="AT278" s="181" t="s">
        <v>128</v>
      </c>
      <c r="AU278" s="181" t="s">
        <v>134</v>
      </c>
      <c r="AY278" s="19" t="s">
        <v>125</v>
      </c>
      <c r="BE278" s="182">
        <f>IF(N278="základní",J278,0)</f>
        <v>0</v>
      </c>
      <c r="BF278" s="182">
        <f>IF(N278="snížená",J278,0)</f>
        <v>0</v>
      </c>
      <c r="BG278" s="182">
        <f>IF(N278="zákl. přenesená",J278,0)</f>
        <v>0</v>
      </c>
      <c r="BH278" s="182">
        <f>IF(N278="sníž. přenesená",J278,0)</f>
        <v>0</v>
      </c>
      <c r="BI278" s="182">
        <f>IF(N278="nulová",J278,0)</f>
        <v>0</v>
      </c>
      <c r="BJ278" s="19" t="s">
        <v>134</v>
      </c>
      <c r="BK278" s="182">
        <f>ROUND(I278*H278,2)</f>
        <v>0</v>
      </c>
      <c r="BL278" s="19" t="s">
        <v>216</v>
      </c>
      <c r="BM278" s="181" t="s">
        <v>527</v>
      </c>
    </row>
    <row r="279" spans="1:65" s="2" customFormat="1">
      <c r="A279" s="36"/>
      <c r="B279" s="37"/>
      <c r="C279" s="38"/>
      <c r="D279" s="183" t="s">
        <v>136</v>
      </c>
      <c r="E279" s="38"/>
      <c r="F279" s="184" t="s">
        <v>528</v>
      </c>
      <c r="G279" s="38"/>
      <c r="H279" s="38"/>
      <c r="I279" s="185"/>
      <c r="J279" s="38"/>
      <c r="K279" s="38"/>
      <c r="L279" s="41"/>
      <c r="M279" s="186"/>
      <c r="N279" s="187"/>
      <c r="O279" s="66"/>
      <c r="P279" s="66"/>
      <c r="Q279" s="66"/>
      <c r="R279" s="66"/>
      <c r="S279" s="66"/>
      <c r="T279" s="67"/>
      <c r="U279" s="36"/>
      <c r="V279" s="36"/>
      <c r="W279" s="36"/>
      <c r="X279" s="36"/>
      <c r="Y279" s="36"/>
      <c r="Z279" s="36"/>
      <c r="AA279" s="36"/>
      <c r="AB279" s="36"/>
      <c r="AC279" s="36"/>
      <c r="AD279" s="36"/>
      <c r="AE279" s="36"/>
      <c r="AT279" s="19" t="s">
        <v>136</v>
      </c>
      <c r="AU279" s="19" t="s">
        <v>134</v>
      </c>
    </row>
    <row r="280" spans="1:65" s="2" customFormat="1" ht="16.5" customHeight="1">
      <c r="A280" s="36"/>
      <c r="B280" s="37"/>
      <c r="C280" s="222" t="s">
        <v>529</v>
      </c>
      <c r="D280" s="222" t="s">
        <v>354</v>
      </c>
      <c r="E280" s="223" t="s">
        <v>530</v>
      </c>
      <c r="F280" s="224" t="s">
        <v>531</v>
      </c>
      <c r="G280" s="225" t="s">
        <v>380</v>
      </c>
      <c r="H280" s="226">
        <v>1</v>
      </c>
      <c r="I280" s="227"/>
      <c r="J280" s="228">
        <f>ROUND(I280*H280,2)</f>
        <v>0</v>
      </c>
      <c r="K280" s="224" t="s">
        <v>132</v>
      </c>
      <c r="L280" s="229"/>
      <c r="M280" s="230" t="s">
        <v>18</v>
      </c>
      <c r="N280" s="231" t="s">
        <v>43</v>
      </c>
      <c r="O280" s="66"/>
      <c r="P280" s="179">
        <f>O280*H280</f>
        <v>0</v>
      </c>
      <c r="Q280" s="179">
        <v>3.0500000000000002E-3</v>
      </c>
      <c r="R280" s="179">
        <f>Q280*H280</f>
        <v>3.0500000000000002E-3</v>
      </c>
      <c r="S280" s="179">
        <v>0</v>
      </c>
      <c r="T280" s="180">
        <f>S280*H280</f>
        <v>0</v>
      </c>
      <c r="U280" s="36"/>
      <c r="V280" s="36"/>
      <c r="W280" s="36"/>
      <c r="X280" s="36"/>
      <c r="Y280" s="36"/>
      <c r="Z280" s="36"/>
      <c r="AA280" s="36"/>
      <c r="AB280" s="36"/>
      <c r="AC280" s="36"/>
      <c r="AD280" s="36"/>
      <c r="AE280" s="36"/>
      <c r="AR280" s="181" t="s">
        <v>301</v>
      </c>
      <c r="AT280" s="181" t="s">
        <v>354</v>
      </c>
      <c r="AU280" s="181" t="s">
        <v>134</v>
      </c>
      <c r="AY280" s="19" t="s">
        <v>125</v>
      </c>
      <c r="BE280" s="182">
        <f>IF(N280="základní",J280,0)</f>
        <v>0</v>
      </c>
      <c r="BF280" s="182">
        <f>IF(N280="snížená",J280,0)</f>
        <v>0</v>
      </c>
      <c r="BG280" s="182">
        <f>IF(N280="zákl. přenesená",J280,0)</f>
        <v>0</v>
      </c>
      <c r="BH280" s="182">
        <f>IF(N280="sníž. přenesená",J280,0)</f>
        <v>0</v>
      </c>
      <c r="BI280" s="182">
        <f>IF(N280="nulová",J280,0)</f>
        <v>0</v>
      </c>
      <c r="BJ280" s="19" t="s">
        <v>134</v>
      </c>
      <c r="BK280" s="182">
        <f>ROUND(I280*H280,2)</f>
        <v>0</v>
      </c>
      <c r="BL280" s="19" t="s">
        <v>216</v>
      </c>
      <c r="BM280" s="181" t="s">
        <v>532</v>
      </c>
    </row>
    <row r="281" spans="1:65" s="2" customFormat="1" ht="21.75" customHeight="1">
      <c r="A281" s="36"/>
      <c r="B281" s="37"/>
      <c r="C281" s="170" t="s">
        <v>533</v>
      </c>
      <c r="D281" s="170" t="s">
        <v>128</v>
      </c>
      <c r="E281" s="171" t="s">
        <v>534</v>
      </c>
      <c r="F281" s="172" t="s">
        <v>535</v>
      </c>
      <c r="G281" s="173" t="s">
        <v>380</v>
      </c>
      <c r="H281" s="174">
        <v>3</v>
      </c>
      <c r="I281" s="175"/>
      <c r="J281" s="176">
        <f>ROUND(I281*H281,2)</f>
        <v>0</v>
      </c>
      <c r="K281" s="172" t="s">
        <v>132</v>
      </c>
      <c r="L281" s="41"/>
      <c r="M281" s="177" t="s">
        <v>18</v>
      </c>
      <c r="N281" s="178" t="s">
        <v>43</v>
      </c>
      <c r="O281" s="66"/>
      <c r="P281" s="179">
        <f>O281*H281</f>
        <v>0</v>
      </c>
      <c r="Q281" s="179">
        <v>1.9000000000000001E-4</v>
      </c>
      <c r="R281" s="179">
        <f>Q281*H281</f>
        <v>5.6999999999999998E-4</v>
      </c>
      <c r="S281" s="179">
        <v>0</v>
      </c>
      <c r="T281" s="180">
        <f>S281*H281</f>
        <v>0</v>
      </c>
      <c r="U281" s="36"/>
      <c r="V281" s="36"/>
      <c r="W281" s="36"/>
      <c r="X281" s="36"/>
      <c r="Y281" s="36"/>
      <c r="Z281" s="36"/>
      <c r="AA281" s="36"/>
      <c r="AB281" s="36"/>
      <c r="AC281" s="36"/>
      <c r="AD281" s="36"/>
      <c r="AE281" s="36"/>
      <c r="AR281" s="181" t="s">
        <v>216</v>
      </c>
      <c r="AT281" s="181" t="s">
        <v>128</v>
      </c>
      <c r="AU281" s="181" t="s">
        <v>134</v>
      </c>
      <c r="AY281" s="19" t="s">
        <v>125</v>
      </c>
      <c r="BE281" s="182">
        <f>IF(N281="základní",J281,0)</f>
        <v>0</v>
      </c>
      <c r="BF281" s="182">
        <f>IF(N281="snížená",J281,0)</f>
        <v>0</v>
      </c>
      <c r="BG281" s="182">
        <f>IF(N281="zákl. přenesená",J281,0)</f>
        <v>0</v>
      </c>
      <c r="BH281" s="182">
        <f>IF(N281="sníž. přenesená",J281,0)</f>
        <v>0</v>
      </c>
      <c r="BI281" s="182">
        <f>IF(N281="nulová",J281,0)</f>
        <v>0</v>
      </c>
      <c r="BJ281" s="19" t="s">
        <v>134</v>
      </c>
      <c r="BK281" s="182">
        <f>ROUND(I281*H281,2)</f>
        <v>0</v>
      </c>
      <c r="BL281" s="19" t="s">
        <v>216</v>
      </c>
      <c r="BM281" s="181" t="s">
        <v>536</v>
      </c>
    </row>
    <row r="282" spans="1:65" s="2" customFormat="1">
      <c r="A282" s="36"/>
      <c r="B282" s="37"/>
      <c r="C282" s="38"/>
      <c r="D282" s="183" t="s">
        <v>136</v>
      </c>
      <c r="E282" s="38"/>
      <c r="F282" s="184" t="s">
        <v>537</v>
      </c>
      <c r="G282" s="38"/>
      <c r="H282" s="38"/>
      <c r="I282" s="185"/>
      <c r="J282" s="38"/>
      <c r="K282" s="38"/>
      <c r="L282" s="41"/>
      <c r="M282" s="186"/>
      <c r="N282" s="187"/>
      <c r="O282" s="66"/>
      <c r="P282" s="66"/>
      <c r="Q282" s="66"/>
      <c r="R282" s="66"/>
      <c r="S282" s="66"/>
      <c r="T282" s="67"/>
      <c r="U282" s="36"/>
      <c r="V282" s="36"/>
      <c r="W282" s="36"/>
      <c r="X282" s="36"/>
      <c r="Y282" s="36"/>
      <c r="Z282" s="36"/>
      <c r="AA282" s="36"/>
      <c r="AB282" s="36"/>
      <c r="AC282" s="36"/>
      <c r="AD282" s="36"/>
      <c r="AE282" s="36"/>
      <c r="AT282" s="19" t="s">
        <v>136</v>
      </c>
      <c r="AU282" s="19" t="s">
        <v>134</v>
      </c>
    </row>
    <row r="283" spans="1:65" s="2" customFormat="1" ht="16.5" customHeight="1">
      <c r="A283" s="36"/>
      <c r="B283" s="37"/>
      <c r="C283" s="222" t="s">
        <v>538</v>
      </c>
      <c r="D283" s="222" t="s">
        <v>354</v>
      </c>
      <c r="E283" s="223" t="s">
        <v>539</v>
      </c>
      <c r="F283" s="224" t="s">
        <v>540</v>
      </c>
      <c r="G283" s="225" t="s">
        <v>380</v>
      </c>
      <c r="H283" s="226">
        <v>1</v>
      </c>
      <c r="I283" s="227"/>
      <c r="J283" s="228">
        <f>ROUND(I283*H283,2)</f>
        <v>0</v>
      </c>
      <c r="K283" s="224" t="s">
        <v>132</v>
      </c>
      <c r="L283" s="229"/>
      <c r="M283" s="230" t="s">
        <v>18</v>
      </c>
      <c r="N283" s="231" t="s">
        <v>43</v>
      </c>
      <c r="O283" s="66"/>
      <c r="P283" s="179">
        <f>O283*H283</f>
        <v>0</v>
      </c>
      <c r="Q283" s="179">
        <v>3.8999999999999999E-4</v>
      </c>
      <c r="R283" s="179">
        <f>Q283*H283</f>
        <v>3.8999999999999999E-4</v>
      </c>
      <c r="S283" s="179">
        <v>0</v>
      </c>
      <c r="T283" s="180">
        <f>S283*H283</f>
        <v>0</v>
      </c>
      <c r="U283" s="36"/>
      <c r="V283" s="36"/>
      <c r="W283" s="36"/>
      <c r="X283" s="36"/>
      <c r="Y283" s="36"/>
      <c r="Z283" s="36"/>
      <c r="AA283" s="36"/>
      <c r="AB283" s="36"/>
      <c r="AC283" s="36"/>
      <c r="AD283" s="36"/>
      <c r="AE283" s="36"/>
      <c r="AR283" s="181" t="s">
        <v>301</v>
      </c>
      <c r="AT283" s="181" t="s">
        <v>354</v>
      </c>
      <c r="AU283" s="181" t="s">
        <v>134</v>
      </c>
      <c r="AY283" s="19" t="s">
        <v>125</v>
      </c>
      <c r="BE283" s="182">
        <f>IF(N283="základní",J283,0)</f>
        <v>0</v>
      </c>
      <c r="BF283" s="182">
        <f>IF(N283="snížená",J283,0)</f>
        <v>0</v>
      </c>
      <c r="BG283" s="182">
        <f>IF(N283="zákl. přenesená",J283,0)</f>
        <v>0</v>
      </c>
      <c r="BH283" s="182">
        <f>IF(N283="sníž. přenesená",J283,0)</f>
        <v>0</v>
      </c>
      <c r="BI283" s="182">
        <f>IF(N283="nulová",J283,0)</f>
        <v>0</v>
      </c>
      <c r="BJ283" s="19" t="s">
        <v>134</v>
      </c>
      <c r="BK283" s="182">
        <f>ROUND(I283*H283,2)</f>
        <v>0</v>
      </c>
      <c r="BL283" s="19" t="s">
        <v>216</v>
      </c>
      <c r="BM283" s="181" t="s">
        <v>541</v>
      </c>
    </row>
    <row r="284" spans="1:65" s="2" customFormat="1" ht="24.15" customHeight="1">
      <c r="A284" s="36"/>
      <c r="B284" s="37"/>
      <c r="C284" s="222" t="s">
        <v>542</v>
      </c>
      <c r="D284" s="222" t="s">
        <v>354</v>
      </c>
      <c r="E284" s="223" t="s">
        <v>543</v>
      </c>
      <c r="F284" s="224" t="s">
        <v>544</v>
      </c>
      <c r="G284" s="225" t="s">
        <v>380</v>
      </c>
      <c r="H284" s="226">
        <v>1</v>
      </c>
      <c r="I284" s="227"/>
      <c r="J284" s="228">
        <f>ROUND(I284*H284,2)</f>
        <v>0</v>
      </c>
      <c r="K284" s="224" t="s">
        <v>132</v>
      </c>
      <c r="L284" s="229"/>
      <c r="M284" s="230" t="s">
        <v>18</v>
      </c>
      <c r="N284" s="231" t="s">
        <v>43</v>
      </c>
      <c r="O284" s="66"/>
      <c r="P284" s="179">
        <f>O284*H284</f>
        <v>0</v>
      </c>
      <c r="Q284" s="179">
        <v>3.2000000000000003E-4</v>
      </c>
      <c r="R284" s="179">
        <f>Q284*H284</f>
        <v>3.2000000000000003E-4</v>
      </c>
      <c r="S284" s="179">
        <v>0</v>
      </c>
      <c r="T284" s="180">
        <f>S284*H284</f>
        <v>0</v>
      </c>
      <c r="U284" s="36"/>
      <c r="V284" s="36"/>
      <c r="W284" s="36"/>
      <c r="X284" s="36"/>
      <c r="Y284" s="36"/>
      <c r="Z284" s="36"/>
      <c r="AA284" s="36"/>
      <c r="AB284" s="36"/>
      <c r="AC284" s="36"/>
      <c r="AD284" s="36"/>
      <c r="AE284" s="36"/>
      <c r="AR284" s="181" t="s">
        <v>301</v>
      </c>
      <c r="AT284" s="181" t="s">
        <v>354</v>
      </c>
      <c r="AU284" s="181" t="s">
        <v>134</v>
      </c>
      <c r="AY284" s="19" t="s">
        <v>125</v>
      </c>
      <c r="BE284" s="182">
        <f>IF(N284="základní",J284,0)</f>
        <v>0</v>
      </c>
      <c r="BF284" s="182">
        <f>IF(N284="snížená",J284,0)</f>
        <v>0</v>
      </c>
      <c r="BG284" s="182">
        <f>IF(N284="zákl. přenesená",J284,0)</f>
        <v>0</v>
      </c>
      <c r="BH284" s="182">
        <f>IF(N284="sníž. přenesená",J284,0)</f>
        <v>0</v>
      </c>
      <c r="BI284" s="182">
        <f>IF(N284="nulová",J284,0)</f>
        <v>0</v>
      </c>
      <c r="BJ284" s="19" t="s">
        <v>134</v>
      </c>
      <c r="BK284" s="182">
        <f>ROUND(I284*H284,2)</f>
        <v>0</v>
      </c>
      <c r="BL284" s="19" t="s">
        <v>216</v>
      </c>
      <c r="BM284" s="181" t="s">
        <v>545</v>
      </c>
    </row>
    <row r="285" spans="1:65" s="2" customFormat="1" ht="16.5" customHeight="1">
      <c r="A285" s="36"/>
      <c r="B285" s="37"/>
      <c r="C285" s="222" t="s">
        <v>546</v>
      </c>
      <c r="D285" s="222" t="s">
        <v>354</v>
      </c>
      <c r="E285" s="223" t="s">
        <v>547</v>
      </c>
      <c r="F285" s="224" t="s">
        <v>548</v>
      </c>
      <c r="G285" s="225" t="s">
        <v>380</v>
      </c>
      <c r="H285" s="226">
        <v>1</v>
      </c>
      <c r="I285" s="227"/>
      <c r="J285" s="228">
        <f>ROUND(I285*H285,2)</f>
        <v>0</v>
      </c>
      <c r="K285" s="224" t="s">
        <v>132</v>
      </c>
      <c r="L285" s="229"/>
      <c r="M285" s="230" t="s">
        <v>18</v>
      </c>
      <c r="N285" s="231" t="s">
        <v>43</v>
      </c>
      <c r="O285" s="66"/>
      <c r="P285" s="179">
        <f>O285*H285</f>
        <v>0</v>
      </c>
      <c r="Q285" s="179">
        <v>2.4000000000000001E-4</v>
      </c>
      <c r="R285" s="179">
        <f>Q285*H285</f>
        <v>2.4000000000000001E-4</v>
      </c>
      <c r="S285" s="179">
        <v>0</v>
      </c>
      <c r="T285" s="180">
        <f>S285*H285</f>
        <v>0</v>
      </c>
      <c r="U285" s="36"/>
      <c r="V285" s="36"/>
      <c r="W285" s="36"/>
      <c r="X285" s="36"/>
      <c r="Y285" s="36"/>
      <c r="Z285" s="36"/>
      <c r="AA285" s="36"/>
      <c r="AB285" s="36"/>
      <c r="AC285" s="36"/>
      <c r="AD285" s="36"/>
      <c r="AE285" s="36"/>
      <c r="AR285" s="181" t="s">
        <v>301</v>
      </c>
      <c r="AT285" s="181" t="s">
        <v>354</v>
      </c>
      <c r="AU285" s="181" t="s">
        <v>134</v>
      </c>
      <c r="AY285" s="19" t="s">
        <v>125</v>
      </c>
      <c r="BE285" s="182">
        <f>IF(N285="základní",J285,0)</f>
        <v>0</v>
      </c>
      <c r="BF285" s="182">
        <f>IF(N285="snížená",J285,0)</f>
        <v>0</v>
      </c>
      <c r="BG285" s="182">
        <f>IF(N285="zákl. přenesená",J285,0)</f>
        <v>0</v>
      </c>
      <c r="BH285" s="182">
        <f>IF(N285="sníž. přenesená",J285,0)</f>
        <v>0</v>
      </c>
      <c r="BI285" s="182">
        <f>IF(N285="nulová",J285,0)</f>
        <v>0</v>
      </c>
      <c r="BJ285" s="19" t="s">
        <v>134</v>
      </c>
      <c r="BK285" s="182">
        <f>ROUND(I285*H285,2)</f>
        <v>0</v>
      </c>
      <c r="BL285" s="19" t="s">
        <v>216</v>
      </c>
      <c r="BM285" s="181" t="s">
        <v>549</v>
      </c>
    </row>
    <row r="286" spans="1:65" s="2" customFormat="1" ht="16.5" customHeight="1">
      <c r="A286" s="36"/>
      <c r="B286" s="37"/>
      <c r="C286" s="170" t="s">
        <v>550</v>
      </c>
      <c r="D286" s="170" t="s">
        <v>128</v>
      </c>
      <c r="E286" s="171" t="s">
        <v>551</v>
      </c>
      <c r="F286" s="172" t="s">
        <v>552</v>
      </c>
      <c r="G286" s="173" t="s">
        <v>380</v>
      </c>
      <c r="H286" s="174">
        <v>2</v>
      </c>
      <c r="I286" s="175"/>
      <c r="J286" s="176">
        <f>ROUND(I286*H286,2)</f>
        <v>0</v>
      </c>
      <c r="K286" s="172" t="s">
        <v>132</v>
      </c>
      <c r="L286" s="41"/>
      <c r="M286" s="177" t="s">
        <v>18</v>
      </c>
      <c r="N286" s="178" t="s">
        <v>43</v>
      </c>
      <c r="O286" s="66"/>
      <c r="P286" s="179">
        <f>O286*H286</f>
        <v>0</v>
      </c>
      <c r="Q286" s="179">
        <v>9.0000000000000006E-5</v>
      </c>
      <c r="R286" s="179">
        <f>Q286*H286</f>
        <v>1.8000000000000001E-4</v>
      </c>
      <c r="S286" s="179">
        <v>0</v>
      </c>
      <c r="T286" s="180">
        <f>S286*H286</f>
        <v>0</v>
      </c>
      <c r="U286" s="36"/>
      <c r="V286" s="36"/>
      <c r="W286" s="36"/>
      <c r="X286" s="36"/>
      <c r="Y286" s="36"/>
      <c r="Z286" s="36"/>
      <c r="AA286" s="36"/>
      <c r="AB286" s="36"/>
      <c r="AC286" s="36"/>
      <c r="AD286" s="36"/>
      <c r="AE286" s="36"/>
      <c r="AR286" s="181" t="s">
        <v>216</v>
      </c>
      <c r="AT286" s="181" t="s">
        <v>128</v>
      </c>
      <c r="AU286" s="181" t="s">
        <v>134</v>
      </c>
      <c r="AY286" s="19" t="s">
        <v>125</v>
      </c>
      <c r="BE286" s="182">
        <f>IF(N286="základní",J286,0)</f>
        <v>0</v>
      </c>
      <c r="BF286" s="182">
        <f>IF(N286="snížená",J286,0)</f>
        <v>0</v>
      </c>
      <c r="BG286" s="182">
        <f>IF(N286="zákl. přenesená",J286,0)</f>
        <v>0</v>
      </c>
      <c r="BH286" s="182">
        <f>IF(N286="sníž. přenesená",J286,0)</f>
        <v>0</v>
      </c>
      <c r="BI286" s="182">
        <f>IF(N286="nulová",J286,0)</f>
        <v>0</v>
      </c>
      <c r="BJ286" s="19" t="s">
        <v>134</v>
      </c>
      <c r="BK286" s="182">
        <f>ROUND(I286*H286,2)</f>
        <v>0</v>
      </c>
      <c r="BL286" s="19" t="s">
        <v>216</v>
      </c>
      <c r="BM286" s="181" t="s">
        <v>553</v>
      </c>
    </row>
    <row r="287" spans="1:65" s="2" customFormat="1">
      <c r="A287" s="36"/>
      <c r="B287" s="37"/>
      <c r="C287" s="38"/>
      <c r="D287" s="183" t="s">
        <v>136</v>
      </c>
      <c r="E287" s="38"/>
      <c r="F287" s="184" t="s">
        <v>554</v>
      </c>
      <c r="G287" s="38"/>
      <c r="H287" s="38"/>
      <c r="I287" s="185"/>
      <c r="J287" s="38"/>
      <c r="K287" s="38"/>
      <c r="L287" s="41"/>
      <c r="M287" s="186"/>
      <c r="N287" s="187"/>
      <c r="O287" s="66"/>
      <c r="P287" s="66"/>
      <c r="Q287" s="66"/>
      <c r="R287" s="66"/>
      <c r="S287" s="66"/>
      <c r="T287" s="67"/>
      <c r="U287" s="36"/>
      <c r="V287" s="36"/>
      <c r="W287" s="36"/>
      <c r="X287" s="36"/>
      <c r="Y287" s="36"/>
      <c r="Z287" s="36"/>
      <c r="AA287" s="36"/>
      <c r="AB287" s="36"/>
      <c r="AC287" s="36"/>
      <c r="AD287" s="36"/>
      <c r="AE287" s="36"/>
      <c r="AT287" s="19" t="s">
        <v>136</v>
      </c>
      <c r="AU287" s="19" t="s">
        <v>134</v>
      </c>
    </row>
    <row r="288" spans="1:65" s="2" customFormat="1" ht="24.15" customHeight="1">
      <c r="A288" s="36"/>
      <c r="B288" s="37"/>
      <c r="C288" s="170" t="s">
        <v>555</v>
      </c>
      <c r="D288" s="170" t="s">
        <v>128</v>
      </c>
      <c r="E288" s="171" t="s">
        <v>556</v>
      </c>
      <c r="F288" s="172" t="s">
        <v>557</v>
      </c>
      <c r="G288" s="173" t="s">
        <v>362</v>
      </c>
      <c r="H288" s="232"/>
      <c r="I288" s="175"/>
      <c r="J288" s="176">
        <f>ROUND(I288*H288,2)</f>
        <v>0</v>
      </c>
      <c r="K288" s="172" t="s">
        <v>132</v>
      </c>
      <c r="L288" s="41"/>
      <c r="M288" s="177" t="s">
        <v>18</v>
      </c>
      <c r="N288" s="178" t="s">
        <v>43</v>
      </c>
      <c r="O288" s="66"/>
      <c r="P288" s="179">
        <f>O288*H288</f>
        <v>0</v>
      </c>
      <c r="Q288" s="179">
        <v>0</v>
      </c>
      <c r="R288" s="179">
        <f>Q288*H288</f>
        <v>0</v>
      </c>
      <c r="S288" s="179">
        <v>0</v>
      </c>
      <c r="T288" s="180">
        <f>S288*H288</f>
        <v>0</v>
      </c>
      <c r="U288" s="36"/>
      <c r="V288" s="36"/>
      <c r="W288" s="36"/>
      <c r="X288" s="36"/>
      <c r="Y288" s="36"/>
      <c r="Z288" s="36"/>
      <c r="AA288" s="36"/>
      <c r="AB288" s="36"/>
      <c r="AC288" s="36"/>
      <c r="AD288" s="36"/>
      <c r="AE288" s="36"/>
      <c r="AR288" s="181" t="s">
        <v>216</v>
      </c>
      <c r="AT288" s="181" t="s">
        <v>128</v>
      </c>
      <c r="AU288" s="181" t="s">
        <v>134</v>
      </c>
      <c r="AY288" s="19" t="s">
        <v>125</v>
      </c>
      <c r="BE288" s="182">
        <f>IF(N288="základní",J288,0)</f>
        <v>0</v>
      </c>
      <c r="BF288" s="182">
        <f>IF(N288="snížená",J288,0)</f>
        <v>0</v>
      </c>
      <c r="BG288" s="182">
        <f>IF(N288="zákl. přenesená",J288,0)</f>
        <v>0</v>
      </c>
      <c r="BH288" s="182">
        <f>IF(N288="sníž. přenesená",J288,0)</f>
        <v>0</v>
      </c>
      <c r="BI288" s="182">
        <f>IF(N288="nulová",J288,0)</f>
        <v>0</v>
      </c>
      <c r="BJ288" s="19" t="s">
        <v>134</v>
      </c>
      <c r="BK288" s="182">
        <f>ROUND(I288*H288,2)</f>
        <v>0</v>
      </c>
      <c r="BL288" s="19" t="s">
        <v>216</v>
      </c>
      <c r="BM288" s="181" t="s">
        <v>558</v>
      </c>
    </row>
    <row r="289" spans="1:65" s="2" customFormat="1">
      <c r="A289" s="36"/>
      <c r="B289" s="37"/>
      <c r="C289" s="38"/>
      <c r="D289" s="183" t="s">
        <v>136</v>
      </c>
      <c r="E289" s="38"/>
      <c r="F289" s="184" t="s">
        <v>559</v>
      </c>
      <c r="G289" s="38"/>
      <c r="H289" s="38"/>
      <c r="I289" s="185"/>
      <c r="J289" s="38"/>
      <c r="K289" s="38"/>
      <c r="L289" s="41"/>
      <c r="M289" s="186"/>
      <c r="N289" s="187"/>
      <c r="O289" s="66"/>
      <c r="P289" s="66"/>
      <c r="Q289" s="66"/>
      <c r="R289" s="66"/>
      <c r="S289" s="66"/>
      <c r="T289" s="67"/>
      <c r="U289" s="36"/>
      <c r="V289" s="36"/>
      <c r="W289" s="36"/>
      <c r="X289" s="36"/>
      <c r="Y289" s="36"/>
      <c r="Z289" s="36"/>
      <c r="AA289" s="36"/>
      <c r="AB289" s="36"/>
      <c r="AC289" s="36"/>
      <c r="AD289" s="36"/>
      <c r="AE289" s="36"/>
      <c r="AT289" s="19" t="s">
        <v>136</v>
      </c>
      <c r="AU289" s="19" t="s">
        <v>134</v>
      </c>
    </row>
    <row r="290" spans="1:65" s="12" customFormat="1" ht="22.8" customHeight="1">
      <c r="B290" s="154"/>
      <c r="C290" s="155"/>
      <c r="D290" s="156" t="s">
        <v>70</v>
      </c>
      <c r="E290" s="168" t="s">
        <v>560</v>
      </c>
      <c r="F290" s="168" t="s">
        <v>561</v>
      </c>
      <c r="G290" s="155"/>
      <c r="H290" s="155"/>
      <c r="I290" s="158"/>
      <c r="J290" s="169">
        <f>BK290</f>
        <v>0</v>
      </c>
      <c r="K290" s="155"/>
      <c r="L290" s="160"/>
      <c r="M290" s="161"/>
      <c r="N290" s="162"/>
      <c r="O290" s="162"/>
      <c r="P290" s="163">
        <f>SUM(P291:P297)</f>
        <v>0</v>
      </c>
      <c r="Q290" s="162"/>
      <c r="R290" s="163">
        <f>SUM(R291:R297)</f>
        <v>2.7200000000000002E-3</v>
      </c>
      <c r="S290" s="162"/>
      <c r="T290" s="164">
        <f>SUM(T291:T297)</f>
        <v>7.6400000000000001E-3</v>
      </c>
      <c r="AR290" s="165" t="s">
        <v>134</v>
      </c>
      <c r="AT290" s="166" t="s">
        <v>70</v>
      </c>
      <c r="AU290" s="166" t="s">
        <v>76</v>
      </c>
      <c r="AY290" s="165" t="s">
        <v>125</v>
      </c>
      <c r="BK290" s="167">
        <f>SUM(BK291:BK297)</f>
        <v>0</v>
      </c>
    </row>
    <row r="291" spans="1:65" s="2" customFormat="1" ht="16.5" customHeight="1">
      <c r="A291" s="36"/>
      <c r="B291" s="37"/>
      <c r="C291" s="170" t="s">
        <v>562</v>
      </c>
      <c r="D291" s="170" t="s">
        <v>128</v>
      </c>
      <c r="E291" s="171" t="s">
        <v>563</v>
      </c>
      <c r="F291" s="172" t="s">
        <v>564</v>
      </c>
      <c r="G291" s="173" t="s">
        <v>380</v>
      </c>
      <c r="H291" s="174">
        <v>4</v>
      </c>
      <c r="I291" s="175"/>
      <c r="J291" s="176">
        <f>ROUND(I291*H291,2)</f>
        <v>0</v>
      </c>
      <c r="K291" s="172" t="s">
        <v>132</v>
      </c>
      <c r="L291" s="41"/>
      <c r="M291" s="177" t="s">
        <v>18</v>
      </c>
      <c r="N291" s="178" t="s">
        <v>43</v>
      </c>
      <c r="O291" s="66"/>
      <c r="P291" s="179">
        <f>O291*H291</f>
        <v>0</v>
      </c>
      <c r="Q291" s="179">
        <v>0</v>
      </c>
      <c r="R291" s="179">
        <f>Q291*H291</f>
        <v>0</v>
      </c>
      <c r="S291" s="179">
        <v>1.91E-3</v>
      </c>
      <c r="T291" s="180">
        <f>S291*H291</f>
        <v>7.6400000000000001E-3</v>
      </c>
      <c r="U291" s="36"/>
      <c r="V291" s="36"/>
      <c r="W291" s="36"/>
      <c r="X291" s="36"/>
      <c r="Y291" s="36"/>
      <c r="Z291" s="36"/>
      <c r="AA291" s="36"/>
      <c r="AB291" s="36"/>
      <c r="AC291" s="36"/>
      <c r="AD291" s="36"/>
      <c r="AE291" s="36"/>
      <c r="AR291" s="181" t="s">
        <v>216</v>
      </c>
      <c r="AT291" s="181" t="s">
        <v>128</v>
      </c>
      <c r="AU291" s="181" t="s">
        <v>134</v>
      </c>
      <c r="AY291" s="19" t="s">
        <v>125</v>
      </c>
      <c r="BE291" s="182">
        <f>IF(N291="základní",J291,0)</f>
        <v>0</v>
      </c>
      <c r="BF291" s="182">
        <f>IF(N291="snížená",J291,0)</f>
        <v>0</v>
      </c>
      <c r="BG291" s="182">
        <f>IF(N291="zákl. přenesená",J291,0)</f>
        <v>0</v>
      </c>
      <c r="BH291" s="182">
        <f>IF(N291="sníž. přenesená",J291,0)</f>
        <v>0</v>
      </c>
      <c r="BI291" s="182">
        <f>IF(N291="nulová",J291,0)</f>
        <v>0</v>
      </c>
      <c r="BJ291" s="19" t="s">
        <v>134</v>
      </c>
      <c r="BK291" s="182">
        <f>ROUND(I291*H291,2)</f>
        <v>0</v>
      </c>
      <c r="BL291" s="19" t="s">
        <v>216</v>
      </c>
      <c r="BM291" s="181" t="s">
        <v>565</v>
      </c>
    </row>
    <row r="292" spans="1:65" s="2" customFormat="1">
      <c r="A292" s="36"/>
      <c r="B292" s="37"/>
      <c r="C292" s="38"/>
      <c r="D292" s="183" t="s">
        <v>136</v>
      </c>
      <c r="E292" s="38"/>
      <c r="F292" s="184" t="s">
        <v>566</v>
      </c>
      <c r="G292" s="38"/>
      <c r="H292" s="38"/>
      <c r="I292" s="185"/>
      <c r="J292" s="38"/>
      <c r="K292" s="38"/>
      <c r="L292" s="41"/>
      <c r="M292" s="186"/>
      <c r="N292" s="187"/>
      <c r="O292" s="66"/>
      <c r="P292" s="66"/>
      <c r="Q292" s="66"/>
      <c r="R292" s="66"/>
      <c r="S292" s="66"/>
      <c r="T292" s="67"/>
      <c r="U292" s="36"/>
      <c r="V292" s="36"/>
      <c r="W292" s="36"/>
      <c r="X292" s="36"/>
      <c r="Y292" s="36"/>
      <c r="Z292" s="36"/>
      <c r="AA292" s="36"/>
      <c r="AB292" s="36"/>
      <c r="AC292" s="36"/>
      <c r="AD292" s="36"/>
      <c r="AE292" s="36"/>
      <c r="AT292" s="19" t="s">
        <v>136</v>
      </c>
      <c r="AU292" s="19" t="s">
        <v>134</v>
      </c>
    </row>
    <row r="293" spans="1:65" s="2" customFormat="1" ht="16.5" customHeight="1">
      <c r="A293" s="36"/>
      <c r="B293" s="37"/>
      <c r="C293" s="170" t="s">
        <v>567</v>
      </c>
      <c r="D293" s="170" t="s">
        <v>128</v>
      </c>
      <c r="E293" s="171" t="s">
        <v>568</v>
      </c>
      <c r="F293" s="172" t="s">
        <v>569</v>
      </c>
      <c r="G293" s="173" t="s">
        <v>380</v>
      </c>
      <c r="H293" s="174">
        <v>4</v>
      </c>
      <c r="I293" s="175"/>
      <c r="J293" s="176">
        <f>ROUND(I293*H293,2)</f>
        <v>0</v>
      </c>
      <c r="K293" s="172" t="s">
        <v>132</v>
      </c>
      <c r="L293" s="41"/>
      <c r="M293" s="177" t="s">
        <v>18</v>
      </c>
      <c r="N293" s="178" t="s">
        <v>43</v>
      </c>
      <c r="O293" s="66"/>
      <c r="P293" s="179">
        <f>O293*H293</f>
        <v>0</v>
      </c>
      <c r="Q293" s="179">
        <v>2.7999999999999998E-4</v>
      </c>
      <c r="R293" s="179">
        <f>Q293*H293</f>
        <v>1.1199999999999999E-3</v>
      </c>
      <c r="S293" s="179">
        <v>0</v>
      </c>
      <c r="T293" s="180">
        <f>S293*H293</f>
        <v>0</v>
      </c>
      <c r="U293" s="36"/>
      <c r="V293" s="36"/>
      <c r="W293" s="36"/>
      <c r="X293" s="36"/>
      <c r="Y293" s="36"/>
      <c r="Z293" s="36"/>
      <c r="AA293" s="36"/>
      <c r="AB293" s="36"/>
      <c r="AC293" s="36"/>
      <c r="AD293" s="36"/>
      <c r="AE293" s="36"/>
      <c r="AR293" s="181" t="s">
        <v>216</v>
      </c>
      <c r="AT293" s="181" t="s">
        <v>128</v>
      </c>
      <c r="AU293" s="181" t="s">
        <v>134</v>
      </c>
      <c r="AY293" s="19" t="s">
        <v>125</v>
      </c>
      <c r="BE293" s="182">
        <f>IF(N293="základní",J293,0)</f>
        <v>0</v>
      </c>
      <c r="BF293" s="182">
        <f>IF(N293="snížená",J293,0)</f>
        <v>0</v>
      </c>
      <c r="BG293" s="182">
        <f>IF(N293="zákl. přenesená",J293,0)</f>
        <v>0</v>
      </c>
      <c r="BH293" s="182">
        <f>IF(N293="sníž. přenesená",J293,0)</f>
        <v>0</v>
      </c>
      <c r="BI293" s="182">
        <f>IF(N293="nulová",J293,0)</f>
        <v>0</v>
      </c>
      <c r="BJ293" s="19" t="s">
        <v>134</v>
      </c>
      <c r="BK293" s="182">
        <f>ROUND(I293*H293,2)</f>
        <v>0</v>
      </c>
      <c r="BL293" s="19" t="s">
        <v>216</v>
      </c>
      <c r="BM293" s="181" t="s">
        <v>570</v>
      </c>
    </row>
    <row r="294" spans="1:65" s="2" customFormat="1">
      <c r="A294" s="36"/>
      <c r="B294" s="37"/>
      <c r="C294" s="38"/>
      <c r="D294" s="183" t="s">
        <v>136</v>
      </c>
      <c r="E294" s="38"/>
      <c r="F294" s="184" t="s">
        <v>571</v>
      </c>
      <c r="G294" s="38"/>
      <c r="H294" s="38"/>
      <c r="I294" s="185"/>
      <c r="J294" s="38"/>
      <c r="K294" s="38"/>
      <c r="L294" s="41"/>
      <c r="M294" s="186"/>
      <c r="N294" s="187"/>
      <c r="O294" s="66"/>
      <c r="P294" s="66"/>
      <c r="Q294" s="66"/>
      <c r="R294" s="66"/>
      <c r="S294" s="66"/>
      <c r="T294" s="67"/>
      <c r="U294" s="36"/>
      <c r="V294" s="36"/>
      <c r="W294" s="36"/>
      <c r="X294" s="36"/>
      <c r="Y294" s="36"/>
      <c r="Z294" s="36"/>
      <c r="AA294" s="36"/>
      <c r="AB294" s="36"/>
      <c r="AC294" s="36"/>
      <c r="AD294" s="36"/>
      <c r="AE294" s="36"/>
      <c r="AT294" s="19" t="s">
        <v>136</v>
      </c>
      <c r="AU294" s="19" t="s">
        <v>134</v>
      </c>
    </row>
    <row r="295" spans="1:65" s="2" customFormat="1" ht="16.5" customHeight="1">
      <c r="A295" s="36"/>
      <c r="B295" s="37"/>
      <c r="C295" s="222" t="s">
        <v>572</v>
      </c>
      <c r="D295" s="222" t="s">
        <v>354</v>
      </c>
      <c r="E295" s="223" t="s">
        <v>573</v>
      </c>
      <c r="F295" s="224" t="s">
        <v>574</v>
      </c>
      <c r="G295" s="225" t="s">
        <v>380</v>
      </c>
      <c r="H295" s="226">
        <v>4</v>
      </c>
      <c r="I295" s="227"/>
      <c r="J295" s="228">
        <f>ROUND(I295*H295,2)</f>
        <v>0</v>
      </c>
      <c r="K295" s="224" t="s">
        <v>132</v>
      </c>
      <c r="L295" s="229"/>
      <c r="M295" s="230" t="s">
        <v>18</v>
      </c>
      <c r="N295" s="231" t="s">
        <v>43</v>
      </c>
      <c r="O295" s="66"/>
      <c r="P295" s="179">
        <f>O295*H295</f>
        <v>0</v>
      </c>
      <c r="Q295" s="179">
        <v>4.0000000000000002E-4</v>
      </c>
      <c r="R295" s="179">
        <f>Q295*H295</f>
        <v>1.6000000000000001E-3</v>
      </c>
      <c r="S295" s="179">
        <v>0</v>
      </c>
      <c r="T295" s="180">
        <f>S295*H295</f>
        <v>0</v>
      </c>
      <c r="U295" s="36"/>
      <c r="V295" s="36"/>
      <c r="W295" s="36"/>
      <c r="X295" s="36"/>
      <c r="Y295" s="36"/>
      <c r="Z295" s="36"/>
      <c r="AA295" s="36"/>
      <c r="AB295" s="36"/>
      <c r="AC295" s="36"/>
      <c r="AD295" s="36"/>
      <c r="AE295" s="36"/>
      <c r="AR295" s="181" t="s">
        <v>301</v>
      </c>
      <c r="AT295" s="181" t="s">
        <v>354</v>
      </c>
      <c r="AU295" s="181" t="s">
        <v>134</v>
      </c>
      <c r="AY295" s="19" t="s">
        <v>125</v>
      </c>
      <c r="BE295" s="182">
        <f>IF(N295="základní",J295,0)</f>
        <v>0</v>
      </c>
      <c r="BF295" s="182">
        <f>IF(N295="snížená",J295,0)</f>
        <v>0</v>
      </c>
      <c r="BG295" s="182">
        <f>IF(N295="zákl. přenesená",J295,0)</f>
        <v>0</v>
      </c>
      <c r="BH295" s="182">
        <f>IF(N295="sníž. přenesená",J295,0)</f>
        <v>0</v>
      </c>
      <c r="BI295" s="182">
        <f>IF(N295="nulová",J295,0)</f>
        <v>0</v>
      </c>
      <c r="BJ295" s="19" t="s">
        <v>134</v>
      </c>
      <c r="BK295" s="182">
        <f>ROUND(I295*H295,2)</f>
        <v>0</v>
      </c>
      <c r="BL295" s="19" t="s">
        <v>216</v>
      </c>
      <c r="BM295" s="181" t="s">
        <v>575</v>
      </c>
    </row>
    <row r="296" spans="1:65" s="2" customFormat="1" ht="24.15" customHeight="1">
      <c r="A296" s="36"/>
      <c r="B296" s="37"/>
      <c r="C296" s="170" t="s">
        <v>576</v>
      </c>
      <c r="D296" s="170" t="s">
        <v>128</v>
      </c>
      <c r="E296" s="171" t="s">
        <v>577</v>
      </c>
      <c r="F296" s="172" t="s">
        <v>578</v>
      </c>
      <c r="G296" s="173" t="s">
        <v>362</v>
      </c>
      <c r="H296" s="232"/>
      <c r="I296" s="175"/>
      <c r="J296" s="176">
        <f>ROUND(I296*H296,2)</f>
        <v>0</v>
      </c>
      <c r="K296" s="172" t="s">
        <v>132</v>
      </c>
      <c r="L296" s="41"/>
      <c r="M296" s="177" t="s">
        <v>18</v>
      </c>
      <c r="N296" s="178" t="s">
        <v>43</v>
      </c>
      <c r="O296" s="66"/>
      <c r="P296" s="179">
        <f>O296*H296</f>
        <v>0</v>
      </c>
      <c r="Q296" s="179">
        <v>0</v>
      </c>
      <c r="R296" s="179">
        <f>Q296*H296</f>
        <v>0</v>
      </c>
      <c r="S296" s="179">
        <v>0</v>
      </c>
      <c r="T296" s="180">
        <f>S296*H296</f>
        <v>0</v>
      </c>
      <c r="U296" s="36"/>
      <c r="V296" s="36"/>
      <c r="W296" s="36"/>
      <c r="X296" s="36"/>
      <c r="Y296" s="36"/>
      <c r="Z296" s="36"/>
      <c r="AA296" s="36"/>
      <c r="AB296" s="36"/>
      <c r="AC296" s="36"/>
      <c r="AD296" s="36"/>
      <c r="AE296" s="36"/>
      <c r="AR296" s="181" t="s">
        <v>216</v>
      </c>
      <c r="AT296" s="181" t="s">
        <v>128</v>
      </c>
      <c r="AU296" s="181" t="s">
        <v>134</v>
      </c>
      <c r="AY296" s="19" t="s">
        <v>125</v>
      </c>
      <c r="BE296" s="182">
        <f>IF(N296="základní",J296,0)</f>
        <v>0</v>
      </c>
      <c r="BF296" s="182">
        <f>IF(N296="snížená",J296,0)</f>
        <v>0</v>
      </c>
      <c r="BG296" s="182">
        <f>IF(N296="zákl. přenesená",J296,0)</f>
        <v>0</v>
      </c>
      <c r="BH296" s="182">
        <f>IF(N296="sníž. přenesená",J296,0)</f>
        <v>0</v>
      </c>
      <c r="BI296" s="182">
        <f>IF(N296="nulová",J296,0)</f>
        <v>0</v>
      </c>
      <c r="BJ296" s="19" t="s">
        <v>134</v>
      </c>
      <c r="BK296" s="182">
        <f>ROUND(I296*H296,2)</f>
        <v>0</v>
      </c>
      <c r="BL296" s="19" t="s">
        <v>216</v>
      </c>
      <c r="BM296" s="181" t="s">
        <v>579</v>
      </c>
    </row>
    <row r="297" spans="1:65" s="2" customFormat="1">
      <c r="A297" s="36"/>
      <c r="B297" s="37"/>
      <c r="C297" s="38"/>
      <c r="D297" s="183" t="s">
        <v>136</v>
      </c>
      <c r="E297" s="38"/>
      <c r="F297" s="184" t="s">
        <v>580</v>
      </c>
      <c r="G297" s="38"/>
      <c r="H297" s="38"/>
      <c r="I297" s="185"/>
      <c r="J297" s="38"/>
      <c r="K297" s="38"/>
      <c r="L297" s="41"/>
      <c r="M297" s="186"/>
      <c r="N297" s="187"/>
      <c r="O297" s="66"/>
      <c r="P297" s="66"/>
      <c r="Q297" s="66"/>
      <c r="R297" s="66"/>
      <c r="S297" s="66"/>
      <c r="T297" s="67"/>
      <c r="U297" s="36"/>
      <c r="V297" s="36"/>
      <c r="W297" s="36"/>
      <c r="X297" s="36"/>
      <c r="Y297" s="36"/>
      <c r="Z297" s="36"/>
      <c r="AA297" s="36"/>
      <c r="AB297" s="36"/>
      <c r="AC297" s="36"/>
      <c r="AD297" s="36"/>
      <c r="AE297" s="36"/>
      <c r="AT297" s="19" t="s">
        <v>136</v>
      </c>
      <c r="AU297" s="19" t="s">
        <v>134</v>
      </c>
    </row>
    <row r="298" spans="1:65" s="12" customFormat="1" ht="22.8" customHeight="1">
      <c r="B298" s="154"/>
      <c r="C298" s="155"/>
      <c r="D298" s="156" t="s">
        <v>70</v>
      </c>
      <c r="E298" s="168" t="s">
        <v>581</v>
      </c>
      <c r="F298" s="168" t="s">
        <v>582</v>
      </c>
      <c r="G298" s="155"/>
      <c r="H298" s="155"/>
      <c r="I298" s="158"/>
      <c r="J298" s="169">
        <f>BK298</f>
        <v>0</v>
      </c>
      <c r="K298" s="155"/>
      <c r="L298" s="160"/>
      <c r="M298" s="161"/>
      <c r="N298" s="162"/>
      <c r="O298" s="162"/>
      <c r="P298" s="163">
        <f>SUM(P299:P309)</f>
        <v>0</v>
      </c>
      <c r="Q298" s="162"/>
      <c r="R298" s="163">
        <f>SUM(R299:R309)</f>
        <v>2.4370000000000003E-2</v>
      </c>
      <c r="S298" s="162"/>
      <c r="T298" s="164">
        <f>SUM(T299:T309)</f>
        <v>0.187</v>
      </c>
      <c r="AR298" s="165" t="s">
        <v>134</v>
      </c>
      <c r="AT298" s="166" t="s">
        <v>70</v>
      </c>
      <c r="AU298" s="166" t="s">
        <v>76</v>
      </c>
      <c r="AY298" s="165" t="s">
        <v>125</v>
      </c>
      <c r="BK298" s="167">
        <f>SUM(BK299:BK309)</f>
        <v>0</v>
      </c>
    </row>
    <row r="299" spans="1:65" s="2" customFormat="1" ht="16.5" customHeight="1">
      <c r="A299" s="36"/>
      <c r="B299" s="37"/>
      <c r="C299" s="170" t="s">
        <v>583</v>
      </c>
      <c r="D299" s="170" t="s">
        <v>128</v>
      </c>
      <c r="E299" s="171" t="s">
        <v>584</v>
      </c>
      <c r="F299" s="172" t="s">
        <v>585</v>
      </c>
      <c r="G299" s="173" t="s">
        <v>586</v>
      </c>
      <c r="H299" s="174">
        <v>1</v>
      </c>
      <c r="I299" s="175"/>
      <c r="J299" s="176">
        <f>ROUND(I299*H299,2)</f>
        <v>0</v>
      </c>
      <c r="K299" s="172" t="s">
        <v>18</v>
      </c>
      <c r="L299" s="41"/>
      <c r="M299" s="177" t="s">
        <v>18</v>
      </c>
      <c r="N299" s="178" t="s">
        <v>43</v>
      </c>
      <c r="O299" s="66"/>
      <c r="P299" s="179">
        <f>O299*H299</f>
        <v>0</v>
      </c>
      <c r="Q299" s="179">
        <v>0</v>
      </c>
      <c r="R299" s="179">
        <f>Q299*H299</f>
        <v>0</v>
      </c>
      <c r="S299" s="179">
        <v>0</v>
      </c>
      <c r="T299" s="180">
        <f>S299*H299</f>
        <v>0</v>
      </c>
      <c r="U299" s="36"/>
      <c r="V299" s="36"/>
      <c r="W299" s="36"/>
      <c r="X299" s="36"/>
      <c r="Y299" s="36"/>
      <c r="Z299" s="36"/>
      <c r="AA299" s="36"/>
      <c r="AB299" s="36"/>
      <c r="AC299" s="36"/>
      <c r="AD299" s="36"/>
      <c r="AE299" s="36"/>
      <c r="AR299" s="181" t="s">
        <v>216</v>
      </c>
      <c r="AT299" s="181" t="s">
        <v>128</v>
      </c>
      <c r="AU299" s="181" t="s">
        <v>134</v>
      </c>
      <c r="AY299" s="19" t="s">
        <v>125</v>
      </c>
      <c r="BE299" s="182">
        <f>IF(N299="základní",J299,0)</f>
        <v>0</v>
      </c>
      <c r="BF299" s="182">
        <f>IF(N299="snížená",J299,0)</f>
        <v>0</v>
      </c>
      <c r="BG299" s="182">
        <f>IF(N299="zákl. přenesená",J299,0)</f>
        <v>0</v>
      </c>
      <c r="BH299" s="182">
        <f>IF(N299="sníž. přenesená",J299,0)</f>
        <v>0</v>
      </c>
      <c r="BI299" s="182">
        <f>IF(N299="nulová",J299,0)</f>
        <v>0</v>
      </c>
      <c r="BJ299" s="19" t="s">
        <v>134</v>
      </c>
      <c r="BK299" s="182">
        <f>ROUND(I299*H299,2)</f>
        <v>0</v>
      </c>
      <c r="BL299" s="19" t="s">
        <v>216</v>
      </c>
      <c r="BM299" s="181" t="s">
        <v>587</v>
      </c>
    </row>
    <row r="300" spans="1:65" s="2" customFormat="1" ht="24.15" customHeight="1">
      <c r="A300" s="36"/>
      <c r="B300" s="37"/>
      <c r="C300" s="170" t="s">
        <v>588</v>
      </c>
      <c r="D300" s="170" t="s">
        <v>128</v>
      </c>
      <c r="E300" s="171" t="s">
        <v>589</v>
      </c>
      <c r="F300" s="172" t="s">
        <v>590</v>
      </c>
      <c r="G300" s="173" t="s">
        <v>131</v>
      </c>
      <c r="H300" s="174">
        <v>1</v>
      </c>
      <c r="I300" s="175"/>
      <c r="J300" s="176">
        <f>ROUND(I300*H300,2)</f>
        <v>0</v>
      </c>
      <c r="K300" s="172" t="s">
        <v>132</v>
      </c>
      <c r="L300" s="41"/>
      <c r="M300" s="177" t="s">
        <v>18</v>
      </c>
      <c r="N300" s="178" t="s">
        <v>43</v>
      </c>
      <c r="O300" s="66"/>
      <c r="P300" s="179">
        <f>O300*H300</f>
        <v>0</v>
      </c>
      <c r="Q300" s="179">
        <v>2.3890000000000002E-2</v>
      </c>
      <c r="R300" s="179">
        <f>Q300*H300</f>
        <v>2.3890000000000002E-2</v>
      </c>
      <c r="S300" s="179">
        <v>0</v>
      </c>
      <c r="T300" s="180">
        <f>S300*H300</f>
        <v>0</v>
      </c>
      <c r="U300" s="36"/>
      <c r="V300" s="36"/>
      <c r="W300" s="36"/>
      <c r="X300" s="36"/>
      <c r="Y300" s="36"/>
      <c r="Z300" s="36"/>
      <c r="AA300" s="36"/>
      <c r="AB300" s="36"/>
      <c r="AC300" s="36"/>
      <c r="AD300" s="36"/>
      <c r="AE300" s="36"/>
      <c r="AR300" s="181" t="s">
        <v>216</v>
      </c>
      <c r="AT300" s="181" t="s">
        <v>128</v>
      </c>
      <c r="AU300" s="181" t="s">
        <v>134</v>
      </c>
      <c r="AY300" s="19" t="s">
        <v>125</v>
      </c>
      <c r="BE300" s="182">
        <f>IF(N300="základní",J300,0)</f>
        <v>0</v>
      </c>
      <c r="BF300" s="182">
        <f>IF(N300="snížená",J300,0)</f>
        <v>0</v>
      </c>
      <c r="BG300" s="182">
        <f>IF(N300="zákl. přenesená",J300,0)</f>
        <v>0</v>
      </c>
      <c r="BH300" s="182">
        <f>IF(N300="sníž. přenesená",J300,0)</f>
        <v>0</v>
      </c>
      <c r="BI300" s="182">
        <f>IF(N300="nulová",J300,0)</f>
        <v>0</v>
      </c>
      <c r="BJ300" s="19" t="s">
        <v>134</v>
      </c>
      <c r="BK300" s="182">
        <f>ROUND(I300*H300,2)</f>
        <v>0</v>
      </c>
      <c r="BL300" s="19" t="s">
        <v>216</v>
      </c>
      <c r="BM300" s="181" t="s">
        <v>591</v>
      </c>
    </row>
    <row r="301" spans="1:65" s="2" customFormat="1">
      <c r="A301" s="36"/>
      <c r="B301" s="37"/>
      <c r="C301" s="38"/>
      <c r="D301" s="183" t="s">
        <v>136</v>
      </c>
      <c r="E301" s="38"/>
      <c r="F301" s="184" t="s">
        <v>592</v>
      </c>
      <c r="G301" s="38"/>
      <c r="H301" s="38"/>
      <c r="I301" s="185"/>
      <c r="J301" s="38"/>
      <c r="K301" s="38"/>
      <c r="L301" s="41"/>
      <c r="M301" s="186"/>
      <c r="N301" s="187"/>
      <c r="O301" s="66"/>
      <c r="P301" s="66"/>
      <c r="Q301" s="66"/>
      <c r="R301" s="66"/>
      <c r="S301" s="66"/>
      <c r="T301" s="67"/>
      <c r="U301" s="36"/>
      <c r="V301" s="36"/>
      <c r="W301" s="36"/>
      <c r="X301" s="36"/>
      <c r="Y301" s="36"/>
      <c r="Z301" s="36"/>
      <c r="AA301" s="36"/>
      <c r="AB301" s="36"/>
      <c r="AC301" s="36"/>
      <c r="AD301" s="36"/>
      <c r="AE301" s="36"/>
      <c r="AT301" s="19" t="s">
        <v>136</v>
      </c>
      <c r="AU301" s="19" t="s">
        <v>134</v>
      </c>
    </row>
    <row r="302" spans="1:65" s="2" customFormat="1" ht="16.5" customHeight="1">
      <c r="A302" s="36"/>
      <c r="B302" s="37"/>
      <c r="C302" s="170" t="s">
        <v>593</v>
      </c>
      <c r="D302" s="170" t="s">
        <v>128</v>
      </c>
      <c r="E302" s="171" t="s">
        <v>594</v>
      </c>
      <c r="F302" s="172" t="s">
        <v>595</v>
      </c>
      <c r="G302" s="173" t="s">
        <v>380</v>
      </c>
      <c r="H302" s="174">
        <v>4</v>
      </c>
      <c r="I302" s="175"/>
      <c r="J302" s="176">
        <f>ROUND(I302*H302,2)</f>
        <v>0</v>
      </c>
      <c r="K302" s="172" t="s">
        <v>132</v>
      </c>
      <c r="L302" s="41"/>
      <c r="M302" s="177" t="s">
        <v>18</v>
      </c>
      <c r="N302" s="178" t="s">
        <v>43</v>
      </c>
      <c r="O302" s="66"/>
      <c r="P302" s="179">
        <f>O302*H302</f>
        <v>0</v>
      </c>
      <c r="Q302" s="179">
        <v>8.0000000000000007E-5</v>
      </c>
      <c r="R302" s="179">
        <f>Q302*H302</f>
        <v>3.2000000000000003E-4</v>
      </c>
      <c r="S302" s="179">
        <v>4.675E-2</v>
      </c>
      <c r="T302" s="180">
        <f>S302*H302</f>
        <v>0.187</v>
      </c>
      <c r="U302" s="36"/>
      <c r="V302" s="36"/>
      <c r="W302" s="36"/>
      <c r="X302" s="36"/>
      <c r="Y302" s="36"/>
      <c r="Z302" s="36"/>
      <c r="AA302" s="36"/>
      <c r="AB302" s="36"/>
      <c r="AC302" s="36"/>
      <c r="AD302" s="36"/>
      <c r="AE302" s="36"/>
      <c r="AR302" s="181" t="s">
        <v>216</v>
      </c>
      <c r="AT302" s="181" t="s">
        <v>128</v>
      </c>
      <c r="AU302" s="181" t="s">
        <v>134</v>
      </c>
      <c r="AY302" s="19" t="s">
        <v>125</v>
      </c>
      <c r="BE302" s="182">
        <f>IF(N302="základní",J302,0)</f>
        <v>0</v>
      </c>
      <c r="BF302" s="182">
        <f>IF(N302="snížená",J302,0)</f>
        <v>0</v>
      </c>
      <c r="BG302" s="182">
        <f>IF(N302="zákl. přenesená",J302,0)</f>
        <v>0</v>
      </c>
      <c r="BH302" s="182">
        <f>IF(N302="sníž. přenesená",J302,0)</f>
        <v>0</v>
      </c>
      <c r="BI302" s="182">
        <f>IF(N302="nulová",J302,0)</f>
        <v>0</v>
      </c>
      <c r="BJ302" s="19" t="s">
        <v>134</v>
      </c>
      <c r="BK302" s="182">
        <f>ROUND(I302*H302,2)</f>
        <v>0</v>
      </c>
      <c r="BL302" s="19" t="s">
        <v>216</v>
      </c>
      <c r="BM302" s="181" t="s">
        <v>596</v>
      </c>
    </row>
    <row r="303" spans="1:65" s="2" customFormat="1">
      <c r="A303" s="36"/>
      <c r="B303" s="37"/>
      <c r="C303" s="38"/>
      <c r="D303" s="183" t="s">
        <v>136</v>
      </c>
      <c r="E303" s="38"/>
      <c r="F303" s="184" t="s">
        <v>597</v>
      </c>
      <c r="G303" s="38"/>
      <c r="H303" s="38"/>
      <c r="I303" s="185"/>
      <c r="J303" s="38"/>
      <c r="K303" s="38"/>
      <c r="L303" s="41"/>
      <c r="M303" s="186"/>
      <c r="N303" s="187"/>
      <c r="O303" s="66"/>
      <c r="P303" s="66"/>
      <c r="Q303" s="66"/>
      <c r="R303" s="66"/>
      <c r="S303" s="66"/>
      <c r="T303" s="67"/>
      <c r="U303" s="36"/>
      <c r="V303" s="36"/>
      <c r="W303" s="36"/>
      <c r="X303" s="36"/>
      <c r="Y303" s="36"/>
      <c r="Z303" s="36"/>
      <c r="AA303" s="36"/>
      <c r="AB303" s="36"/>
      <c r="AC303" s="36"/>
      <c r="AD303" s="36"/>
      <c r="AE303" s="36"/>
      <c r="AT303" s="19" t="s">
        <v>136</v>
      </c>
      <c r="AU303" s="19" t="s">
        <v>134</v>
      </c>
    </row>
    <row r="304" spans="1:65" s="2" customFormat="1" ht="16.5" customHeight="1">
      <c r="A304" s="36"/>
      <c r="B304" s="37"/>
      <c r="C304" s="170" t="s">
        <v>598</v>
      </c>
      <c r="D304" s="170" t="s">
        <v>128</v>
      </c>
      <c r="E304" s="171" t="s">
        <v>599</v>
      </c>
      <c r="F304" s="172" t="s">
        <v>600</v>
      </c>
      <c r="G304" s="173" t="s">
        <v>380</v>
      </c>
      <c r="H304" s="174">
        <v>4</v>
      </c>
      <c r="I304" s="175"/>
      <c r="J304" s="176">
        <f>ROUND(I304*H304,2)</f>
        <v>0</v>
      </c>
      <c r="K304" s="172" t="s">
        <v>132</v>
      </c>
      <c r="L304" s="41"/>
      <c r="M304" s="177" t="s">
        <v>18</v>
      </c>
      <c r="N304" s="178" t="s">
        <v>43</v>
      </c>
      <c r="O304" s="66"/>
      <c r="P304" s="179">
        <f>O304*H304</f>
        <v>0</v>
      </c>
      <c r="Q304" s="179">
        <v>2.0000000000000002E-5</v>
      </c>
      <c r="R304" s="179">
        <f>Q304*H304</f>
        <v>8.0000000000000007E-5</v>
      </c>
      <c r="S304" s="179">
        <v>0</v>
      </c>
      <c r="T304" s="180">
        <f>S304*H304</f>
        <v>0</v>
      </c>
      <c r="U304" s="36"/>
      <c r="V304" s="36"/>
      <c r="W304" s="36"/>
      <c r="X304" s="36"/>
      <c r="Y304" s="36"/>
      <c r="Z304" s="36"/>
      <c r="AA304" s="36"/>
      <c r="AB304" s="36"/>
      <c r="AC304" s="36"/>
      <c r="AD304" s="36"/>
      <c r="AE304" s="36"/>
      <c r="AR304" s="181" t="s">
        <v>216</v>
      </c>
      <c r="AT304" s="181" t="s">
        <v>128</v>
      </c>
      <c r="AU304" s="181" t="s">
        <v>134</v>
      </c>
      <c r="AY304" s="19" t="s">
        <v>125</v>
      </c>
      <c r="BE304" s="182">
        <f>IF(N304="základní",J304,0)</f>
        <v>0</v>
      </c>
      <c r="BF304" s="182">
        <f>IF(N304="snížená",J304,0)</f>
        <v>0</v>
      </c>
      <c r="BG304" s="182">
        <f>IF(N304="zákl. přenesená",J304,0)</f>
        <v>0</v>
      </c>
      <c r="BH304" s="182">
        <f>IF(N304="sníž. přenesená",J304,0)</f>
        <v>0</v>
      </c>
      <c r="BI304" s="182">
        <f>IF(N304="nulová",J304,0)</f>
        <v>0</v>
      </c>
      <c r="BJ304" s="19" t="s">
        <v>134</v>
      </c>
      <c r="BK304" s="182">
        <f>ROUND(I304*H304,2)</f>
        <v>0</v>
      </c>
      <c r="BL304" s="19" t="s">
        <v>216</v>
      </c>
      <c r="BM304" s="181" t="s">
        <v>601</v>
      </c>
    </row>
    <row r="305" spans="1:65" s="2" customFormat="1">
      <c r="A305" s="36"/>
      <c r="B305" s="37"/>
      <c r="C305" s="38"/>
      <c r="D305" s="183" t="s">
        <v>136</v>
      </c>
      <c r="E305" s="38"/>
      <c r="F305" s="184" t="s">
        <v>602</v>
      </c>
      <c r="G305" s="38"/>
      <c r="H305" s="38"/>
      <c r="I305" s="185"/>
      <c r="J305" s="38"/>
      <c r="K305" s="38"/>
      <c r="L305" s="41"/>
      <c r="M305" s="186"/>
      <c r="N305" s="187"/>
      <c r="O305" s="66"/>
      <c r="P305" s="66"/>
      <c r="Q305" s="66"/>
      <c r="R305" s="66"/>
      <c r="S305" s="66"/>
      <c r="T305" s="67"/>
      <c r="U305" s="36"/>
      <c r="V305" s="36"/>
      <c r="W305" s="36"/>
      <c r="X305" s="36"/>
      <c r="Y305" s="36"/>
      <c r="Z305" s="36"/>
      <c r="AA305" s="36"/>
      <c r="AB305" s="36"/>
      <c r="AC305" s="36"/>
      <c r="AD305" s="36"/>
      <c r="AE305" s="36"/>
      <c r="AT305" s="19" t="s">
        <v>136</v>
      </c>
      <c r="AU305" s="19" t="s">
        <v>134</v>
      </c>
    </row>
    <row r="306" spans="1:65" s="2" customFormat="1" ht="16.5" customHeight="1">
      <c r="A306" s="36"/>
      <c r="B306" s="37"/>
      <c r="C306" s="170" t="s">
        <v>603</v>
      </c>
      <c r="D306" s="170" t="s">
        <v>128</v>
      </c>
      <c r="E306" s="171" t="s">
        <v>604</v>
      </c>
      <c r="F306" s="172" t="s">
        <v>605</v>
      </c>
      <c r="G306" s="173" t="s">
        <v>380</v>
      </c>
      <c r="H306" s="174">
        <v>4</v>
      </c>
      <c r="I306" s="175"/>
      <c r="J306" s="176">
        <f>ROUND(I306*H306,2)</f>
        <v>0</v>
      </c>
      <c r="K306" s="172" t="s">
        <v>606</v>
      </c>
      <c r="L306" s="41"/>
      <c r="M306" s="177" t="s">
        <v>18</v>
      </c>
      <c r="N306" s="178" t="s">
        <v>43</v>
      </c>
      <c r="O306" s="66"/>
      <c r="P306" s="179">
        <f>O306*H306</f>
        <v>0</v>
      </c>
      <c r="Q306" s="179">
        <v>2.0000000000000002E-5</v>
      </c>
      <c r="R306" s="179">
        <f>Q306*H306</f>
        <v>8.0000000000000007E-5</v>
      </c>
      <c r="S306" s="179">
        <v>0</v>
      </c>
      <c r="T306" s="180">
        <f>S306*H306</f>
        <v>0</v>
      </c>
      <c r="U306" s="36"/>
      <c r="V306" s="36"/>
      <c r="W306" s="36"/>
      <c r="X306" s="36"/>
      <c r="Y306" s="36"/>
      <c r="Z306" s="36"/>
      <c r="AA306" s="36"/>
      <c r="AB306" s="36"/>
      <c r="AC306" s="36"/>
      <c r="AD306" s="36"/>
      <c r="AE306" s="36"/>
      <c r="AR306" s="181" t="s">
        <v>216</v>
      </c>
      <c r="AT306" s="181" t="s">
        <v>128</v>
      </c>
      <c r="AU306" s="181" t="s">
        <v>134</v>
      </c>
      <c r="AY306" s="19" t="s">
        <v>125</v>
      </c>
      <c r="BE306" s="182">
        <f>IF(N306="základní",J306,0)</f>
        <v>0</v>
      </c>
      <c r="BF306" s="182">
        <f>IF(N306="snížená",J306,0)</f>
        <v>0</v>
      </c>
      <c r="BG306" s="182">
        <f>IF(N306="zákl. přenesená",J306,0)</f>
        <v>0</v>
      </c>
      <c r="BH306" s="182">
        <f>IF(N306="sníž. přenesená",J306,0)</f>
        <v>0</v>
      </c>
      <c r="BI306" s="182">
        <f>IF(N306="nulová",J306,0)</f>
        <v>0</v>
      </c>
      <c r="BJ306" s="19" t="s">
        <v>134</v>
      </c>
      <c r="BK306" s="182">
        <f>ROUND(I306*H306,2)</f>
        <v>0</v>
      </c>
      <c r="BL306" s="19" t="s">
        <v>216</v>
      </c>
      <c r="BM306" s="181" t="s">
        <v>607</v>
      </c>
    </row>
    <row r="307" spans="1:65" s="2" customFormat="1">
      <c r="A307" s="36"/>
      <c r="B307" s="37"/>
      <c r="C307" s="38"/>
      <c r="D307" s="183" t="s">
        <v>136</v>
      </c>
      <c r="E307" s="38"/>
      <c r="F307" s="184" t="s">
        <v>608</v>
      </c>
      <c r="G307" s="38"/>
      <c r="H307" s="38"/>
      <c r="I307" s="185"/>
      <c r="J307" s="38"/>
      <c r="K307" s="38"/>
      <c r="L307" s="41"/>
      <c r="M307" s="186"/>
      <c r="N307" s="187"/>
      <c r="O307" s="66"/>
      <c r="P307" s="66"/>
      <c r="Q307" s="66"/>
      <c r="R307" s="66"/>
      <c r="S307" s="66"/>
      <c r="T307" s="67"/>
      <c r="U307" s="36"/>
      <c r="V307" s="36"/>
      <c r="W307" s="36"/>
      <c r="X307" s="36"/>
      <c r="Y307" s="36"/>
      <c r="Z307" s="36"/>
      <c r="AA307" s="36"/>
      <c r="AB307" s="36"/>
      <c r="AC307" s="36"/>
      <c r="AD307" s="36"/>
      <c r="AE307" s="36"/>
      <c r="AT307" s="19" t="s">
        <v>136</v>
      </c>
      <c r="AU307" s="19" t="s">
        <v>134</v>
      </c>
    </row>
    <row r="308" spans="1:65" s="2" customFormat="1" ht="24.15" customHeight="1">
      <c r="A308" s="36"/>
      <c r="B308" s="37"/>
      <c r="C308" s="170" t="s">
        <v>609</v>
      </c>
      <c r="D308" s="170" t="s">
        <v>128</v>
      </c>
      <c r="E308" s="171" t="s">
        <v>610</v>
      </c>
      <c r="F308" s="172" t="s">
        <v>611</v>
      </c>
      <c r="G308" s="173" t="s">
        <v>362</v>
      </c>
      <c r="H308" s="232"/>
      <c r="I308" s="175"/>
      <c r="J308" s="176">
        <f>ROUND(I308*H308,2)</f>
        <v>0</v>
      </c>
      <c r="K308" s="172" t="s">
        <v>132</v>
      </c>
      <c r="L308" s="41"/>
      <c r="M308" s="177" t="s">
        <v>18</v>
      </c>
      <c r="N308" s="178" t="s">
        <v>43</v>
      </c>
      <c r="O308" s="66"/>
      <c r="P308" s="179">
        <f>O308*H308</f>
        <v>0</v>
      </c>
      <c r="Q308" s="179">
        <v>0</v>
      </c>
      <c r="R308" s="179">
        <f>Q308*H308</f>
        <v>0</v>
      </c>
      <c r="S308" s="179">
        <v>0</v>
      </c>
      <c r="T308" s="180">
        <f>S308*H308</f>
        <v>0</v>
      </c>
      <c r="U308" s="36"/>
      <c r="V308" s="36"/>
      <c r="W308" s="36"/>
      <c r="X308" s="36"/>
      <c r="Y308" s="36"/>
      <c r="Z308" s="36"/>
      <c r="AA308" s="36"/>
      <c r="AB308" s="36"/>
      <c r="AC308" s="36"/>
      <c r="AD308" s="36"/>
      <c r="AE308" s="36"/>
      <c r="AR308" s="181" t="s">
        <v>216</v>
      </c>
      <c r="AT308" s="181" t="s">
        <v>128</v>
      </c>
      <c r="AU308" s="181" t="s">
        <v>134</v>
      </c>
      <c r="AY308" s="19" t="s">
        <v>125</v>
      </c>
      <c r="BE308" s="182">
        <f>IF(N308="základní",J308,0)</f>
        <v>0</v>
      </c>
      <c r="BF308" s="182">
        <f>IF(N308="snížená",J308,0)</f>
        <v>0</v>
      </c>
      <c r="BG308" s="182">
        <f>IF(N308="zákl. přenesená",J308,0)</f>
        <v>0</v>
      </c>
      <c r="BH308" s="182">
        <f>IF(N308="sníž. přenesená",J308,0)</f>
        <v>0</v>
      </c>
      <c r="BI308" s="182">
        <f>IF(N308="nulová",J308,0)</f>
        <v>0</v>
      </c>
      <c r="BJ308" s="19" t="s">
        <v>134</v>
      </c>
      <c r="BK308" s="182">
        <f>ROUND(I308*H308,2)</f>
        <v>0</v>
      </c>
      <c r="BL308" s="19" t="s">
        <v>216</v>
      </c>
      <c r="BM308" s="181" t="s">
        <v>612</v>
      </c>
    </row>
    <row r="309" spans="1:65" s="2" customFormat="1">
      <c r="A309" s="36"/>
      <c r="B309" s="37"/>
      <c r="C309" s="38"/>
      <c r="D309" s="183" t="s">
        <v>136</v>
      </c>
      <c r="E309" s="38"/>
      <c r="F309" s="184" t="s">
        <v>613</v>
      </c>
      <c r="G309" s="38"/>
      <c r="H309" s="38"/>
      <c r="I309" s="185"/>
      <c r="J309" s="38"/>
      <c r="K309" s="38"/>
      <c r="L309" s="41"/>
      <c r="M309" s="186"/>
      <c r="N309" s="187"/>
      <c r="O309" s="66"/>
      <c r="P309" s="66"/>
      <c r="Q309" s="66"/>
      <c r="R309" s="66"/>
      <c r="S309" s="66"/>
      <c r="T309" s="67"/>
      <c r="U309" s="36"/>
      <c r="V309" s="36"/>
      <c r="W309" s="36"/>
      <c r="X309" s="36"/>
      <c r="Y309" s="36"/>
      <c r="Z309" s="36"/>
      <c r="AA309" s="36"/>
      <c r="AB309" s="36"/>
      <c r="AC309" s="36"/>
      <c r="AD309" s="36"/>
      <c r="AE309" s="36"/>
      <c r="AT309" s="19" t="s">
        <v>136</v>
      </c>
      <c r="AU309" s="19" t="s">
        <v>134</v>
      </c>
    </row>
    <row r="310" spans="1:65" s="12" customFormat="1" ht="22.8" customHeight="1">
      <c r="B310" s="154"/>
      <c r="C310" s="155"/>
      <c r="D310" s="156" t="s">
        <v>70</v>
      </c>
      <c r="E310" s="168" t="s">
        <v>614</v>
      </c>
      <c r="F310" s="168" t="s">
        <v>615</v>
      </c>
      <c r="G310" s="155"/>
      <c r="H310" s="155"/>
      <c r="I310" s="158"/>
      <c r="J310" s="169">
        <f>BK310</f>
        <v>0</v>
      </c>
      <c r="K310" s="155"/>
      <c r="L310" s="160"/>
      <c r="M310" s="161"/>
      <c r="N310" s="162"/>
      <c r="O310" s="162"/>
      <c r="P310" s="163">
        <f>SUM(P311:P343)</f>
        <v>0</v>
      </c>
      <c r="Q310" s="162"/>
      <c r="R310" s="163">
        <f>SUM(R311:R343)</f>
        <v>4.8513500000000001E-2</v>
      </c>
      <c r="S310" s="162"/>
      <c r="T310" s="164">
        <f>SUM(T311:T343)</f>
        <v>2.2399999999999998E-3</v>
      </c>
      <c r="AR310" s="165" t="s">
        <v>134</v>
      </c>
      <c r="AT310" s="166" t="s">
        <v>70</v>
      </c>
      <c r="AU310" s="166" t="s">
        <v>76</v>
      </c>
      <c r="AY310" s="165" t="s">
        <v>125</v>
      </c>
      <c r="BK310" s="167">
        <f>SUM(BK311:BK343)</f>
        <v>0</v>
      </c>
    </row>
    <row r="311" spans="1:65" s="2" customFormat="1" ht="16.5" customHeight="1">
      <c r="A311" s="36"/>
      <c r="B311" s="37"/>
      <c r="C311" s="170" t="s">
        <v>616</v>
      </c>
      <c r="D311" s="170" t="s">
        <v>128</v>
      </c>
      <c r="E311" s="171" t="s">
        <v>617</v>
      </c>
      <c r="F311" s="172" t="s">
        <v>618</v>
      </c>
      <c r="G311" s="173" t="s">
        <v>380</v>
      </c>
      <c r="H311" s="174">
        <v>1</v>
      </c>
      <c r="I311" s="175"/>
      <c r="J311" s="176">
        <f>ROUND(I311*H311,2)</f>
        <v>0</v>
      </c>
      <c r="K311" s="172" t="s">
        <v>18</v>
      </c>
      <c r="L311" s="41"/>
      <c r="M311" s="177" t="s">
        <v>18</v>
      </c>
      <c r="N311" s="178" t="s">
        <v>43</v>
      </c>
      <c r="O311" s="66"/>
      <c r="P311" s="179">
        <f>O311*H311</f>
        <v>0</v>
      </c>
      <c r="Q311" s="179">
        <v>0</v>
      </c>
      <c r="R311" s="179">
        <f>Q311*H311</f>
        <v>0</v>
      </c>
      <c r="S311" s="179">
        <v>0</v>
      </c>
      <c r="T311" s="180">
        <f>S311*H311</f>
        <v>0</v>
      </c>
      <c r="U311" s="36"/>
      <c r="V311" s="36"/>
      <c r="W311" s="36"/>
      <c r="X311" s="36"/>
      <c r="Y311" s="36"/>
      <c r="Z311" s="36"/>
      <c r="AA311" s="36"/>
      <c r="AB311" s="36"/>
      <c r="AC311" s="36"/>
      <c r="AD311" s="36"/>
      <c r="AE311" s="36"/>
      <c r="AR311" s="181" t="s">
        <v>216</v>
      </c>
      <c r="AT311" s="181" t="s">
        <v>128</v>
      </c>
      <c r="AU311" s="181" t="s">
        <v>134</v>
      </c>
      <c r="AY311" s="19" t="s">
        <v>125</v>
      </c>
      <c r="BE311" s="182">
        <f>IF(N311="základní",J311,0)</f>
        <v>0</v>
      </c>
      <c r="BF311" s="182">
        <f>IF(N311="snížená",J311,0)</f>
        <v>0</v>
      </c>
      <c r="BG311" s="182">
        <f>IF(N311="zákl. přenesená",J311,0)</f>
        <v>0</v>
      </c>
      <c r="BH311" s="182">
        <f>IF(N311="sníž. přenesená",J311,0)</f>
        <v>0</v>
      </c>
      <c r="BI311" s="182">
        <f>IF(N311="nulová",J311,0)</f>
        <v>0</v>
      </c>
      <c r="BJ311" s="19" t="s">
        <v>134</v>
      </c>
      <c r="BK311" s="182">
        <f>ROUND(I311*H311,2)</f>
        <v>0</v>
      </c>
      <c r="BL311" s="19" t="s">
        <v>216</v>
      </c>
      <c r="BM311" s="181" t="s">
        <v>619</v>
      </c>
    </row>
    <row r="312" spans="1:65" s="2" customFormat="1" ht="16.5" customHeight="1">
      <c r="A312" s="36"/>
      <c r="B312" s="37"/>
      <c r="C312" s="170" t="s">
        <v>620</v>
      </c>
      <c r="D312" s="170" t="s">
        <v>128</v>
      </c>
      <c r="E312" s="171" t="s">
        <v>621</v>
      </c>
      <c r="F312" s="172" t="s">
        <v>622</v>
      </c>
      <c r="G312" s="173" t="s">
        <v>380</v>
      </c>
      <c r="H312" s="174">
        <v>1</v>
      </c>
      <c r="I312" s="175"/>
      <c r="J312" s="176">
        <f>ROUND(I312*H312,2)</f>
        <v>0</v>
      </c>
      <c r="K312" s="172" t="s">
        <v>18</v>
      </c>
      <c r="L312" s="41"/>
      <c r="M312" s="177" t="s">
        <v>18</v>
      </c>
      <c r="N312" s="178" t="s">
        <v>43</v>
      </c>
      <c r="O312" s="66"/>
      <c r="P312" s="179">
        <f>O312*H312</f>
        <v>0</v>
      </c>
      <c r="Q312" s="179">
        <v>0</v>
      </c>
      <c r="R312" s="179">
        <f>Q312*H312</f>
        <v>0</v>
      </c>
      <c r="S312" s="179">
        <v>0</v>
      </c>
      <c r="T312" s="180">
        <f>S312*H312</f>
        <v>0</v>
      </c>
      <c r="U312" s="36"/>
      <c r="V312" s="36"/>
      <c r="W312" s="36"/>
      <c r="X312" s="36"/>
      <c r="Y312" s="36"/>
      <c r="Z312" s="36"/>
      <c r="AA312" s="36"/>
      <c r="AB312" s="36"/>
      <c r="AC312" s="36"/>
      <c r="AD312" s="36"/>
      <c r="AE312" s="36"/>
      <c r="AR312" s="181" t="s">
        <v>216</v>
      </c>
      <c r="AT312" s="181" t="s">
        <v>128</v>
      </c>
      <c r="AU312" s="181" t="s">
        <v>134</v>
      </c>
      <c r="AY312" s="19" t="s">
        <v>125</v>
      </c>
      <c r="BE312" s="182">
        <f>IF(N312="základní",J312,0)</f>
        <v>0</v>
      </c>
      <c r="BF312" s="182">
        <f>IF(N312="snížená",J312,0)</f>
        <v>0</v>
      </c>
      <c r="BG312" s="182">
        <f>IF(N312="zákl. přenesená",J312,0)</f>
        <v>0</v>
      </c>
      <c r="BH312" s="182">
        <f>IF(N312="sníž. přenesená",J312,0)</f>
        <v>0</v>
      </c>
      <c r="BI312" s="182">
        <f>IF(N312="nulová",J312,0)</f>
        <v>0</v>
      </c>
      <c r="BJ312" s="19" t="s">
        <v>134</v>
      </c>
      <c r="BK312" s="182">
        <f>ROUND(I312*H312,2)</f>
        <v>0</v>
      </c>
      <c r="BL312" s="19" t="s">
        <v>216</v>
      </c>
      <c r="BM312" s="181" t="s">
        <v>623</v>
      </c>
    </row>
    <row r="313" spans="1:65" s="2" customFormat="1" ht="24.15" customHeight="1">
      <c r="A313" s="36"/>
      <c r="B313" s="37"/>
      <c r="C313" s="170" t="s">
        <v>624</v>
      </c>
      <c r="D313" s="170" t="s">
        <v>128</v>
      </c>
      <c r="E313" s="171" t="s">
        <v>625</v>
      </c>
      <c r="F313" s="172" t="s">
        <v>626</v>
      </c>
      <c r="G313" s="173" t="s">
        <v>380</v>
      </c>
      <c r="H313" s="174">
        <v>23</v>
      </c>
      <c r="I313" s="175"/>
      <c r="J313" s="176">
        <f>ROUND(I313*H313,2)</f>
        <v>0</v>
      </c>
      <c r="K313" s="172" t="s">
        <v>132</v>
      </c>
      <c r="L313" s="41"/>
      <c r="M313" s="177" t="s">
        <v>18</v>
      </c>
      <c r="N313" s="178" t="s">
        <v>43</v>
      </c>
      <c r="O313" s="66"/>
      <c r="P313" s="179">
        <f>O313*H313</f>
        <v>0</v>
      </c>
      <c r="Q313" s="179">
        <v>0</v>
      </c>
      <c r="R313" s="179">
        <f>Q313*H313</f>
        <v>0</v>
      </c>
      <c r="S313" s="179">
        <v>0</v>
      </c>
      <c r="T313" s="180">
        <f>S313*H313</f>
        <v>0</v>
      </c>
      <c r="U313" s="36"/>
      <c r="V313" s="36"/>
      <c r="W313" s="36"/>
      <c r="X313" s="36"/>
      <c r="Y313" s="36"/>
      <c r="Z313" s="36"/>
      <c r="AA313" s="36"/>
      <c r="AB313" s="36"/>
      <c r="AC313" s="36"/>
      <c r="AD313" s="36"/>
      <c r="AE313" s="36"/>
      <c r="AR313" s="181" t="s">
        <v>216</v>
      </c>
      <c r="AT313" s="181" t="s">
        <v>128</v>
      </c>
      <c r="AU313" s="181" t="s">
        <v>134</v>
      </c>
      <c r="AY313" s="19" t="s">
        <v>125</v>
      </c>
      <c r="BE313" s="182">
        <f>IF(N313="základní",J313,0)</f>
        <v>0</v>
      </c>
      <c r="BF313" s="182">
        <f>IF(N313="snížená",J313,0)</f>
        <v>0</v>
      </c>
      <c r="BG313" s="182">
        <f>IF(N313="zákl. přenesená",J313,0)</f>
        <v>0</v>
      </c>
      <c r="BH313" s="182">
        <f>IF(N313="sníž. přenesená",J313,0)</f>
        <v>0</v>
      </c>
      <c r="BI313" s="182">
        <f>IF(N313="nulová",J313,0)</f>
        <v>0</v>
      </c>
      <c r="BJ313" s="19" t="s">
        <v>134</v>
      </c>
      <c r="BK313" s="182">
        <f>ROUND(I313*H313,2)</f>
        <v>0</v>
      </c>
      <c r="BL313" s="19" t="s">
        <v>216</v>
      </c>
      <c r="BM313" s="181" t="s">
        <v>627</v>
      </c>
    </row>
    <row r="314" spans="1:65" s="2" customFormat="1">
      <c r="A314" s="36"/>
      <c r="B314" s="37"/>
      <c r="C314" s="38"/>
      <c r="D314" s="183" t="s">
        <v>136</v>
      </c>
      <c r="E314" s="38"/>
      <c r="F314" s="184" t="s">
        <v>628</v>
      </c>
      <c r="G314" s="38"/>
      <c r="H314" s="38"/>
      <c r="I314" s="185"/>
      <c r="J314" s="38"/>
      <c r="K314" s="38"/>
      <c r="L314" s="41"/>
      <c r="M314" s="186"/>
      <c r="N314" s="187"/>
      <c r="O314" s="66"/>
      <c r="P314" s="66"/>
      <c r="Q314" s="66"/>
      <c r="R314" s="66"/>
      <c r="S314" s="66"/>
      <c r="T314" s="67"/>
      <c r="U314" s="36"/>
      <c r="V314" s="36"/>
      <c r="W314" s="36"/>
      <c r="X314" s="36"/>
      <c r="Y314" s="36"/>
      <c r="Z314" s="36"/>
      <c r="AA314" s="36"/>
      <c r="AB314" s="36"/>
      <c r="AC314" s="36"/>
      <c r="AD314" s="36"/>
      <c r="AE314" s="36"/>
      <c r="AT314" s="19" t="s">
        <v>136</v>
      </c>
      <c r="AU314" s="19" t="s">
        <v>134</v>
      </c>
    </row>
    <row r="315" spans="1:65" s="2" customFormat="1" ht="16.5" customHeight="1">
      <c r="A315" s="36"/>
      <c r="B315" s="37"/>
      <c r="C315" s="222" t="s">
        <v>629</v>
      </c>
      <c r="D315" s="222" t="s">
        <v>354</v>
      </c>
      <c r="E315" s="223" t="s">
        <v>630</v>
      </c>
      <c r="F315" s="224" t="s">
        <v>631</v>
      </c>
      <c r="G315" s="225" t="s">
        <v>380</v>
      </c>
      <c r="H315" s="226">
        <v>23</v>
      </c>
      <c r="I315" s="227"/>
      <c r="J315" s="228">
        <f>ROUND(I315*H315,2)</f>
        <v>0</v>
      </c>
      <c r="K315" s="224" t="s">
        <v>132</v>
      </c>
      <c r="L315" s="229"/>
      <c r="M315" s="230" t="s">
        <v>18</v>
      </c>
      <c r="N315" s="231" t="s">
        <v>43</v>
      </c>
      <c r="O315" s="66"/>
      <c r="P315" s="179">
        <f>O315*H315</f>
        <v>0</v>
      </c>
      <c r="Q315" s="179">
        <v>5.0000000000000002E-5</v>
      </c>
      <c r="R315" s="179">
        <f>Q315*H315</f>
        <v>1.15E-3</v>
      </c>
      <c r="S315" s="179">
        <v>0</v>
      </c>
      <c r="T315" s="180">
        <f>S315*H315</f>
        <v>0</v>
      </c>
      <c r="U315" s="36"/>
      <c r="V315" s="36"/>
      <c r="W315" s="36"/>
      <c r="X315" s="36"/>
      <c r="Y315" s="36"/>
      <c r="Z315" s="36"/>
      <c r="AA315" s="36"/>
      <c r="AB315" s="36"/>
      <c r="AC315" s="36"/>
      <c r="AD315" s="36"/>
      <c r="AE315" s="36"/>
      <c r="AR315" s="181" t="s">
        <v>301</v>
      </c>
      <c r="AT315" s="181" t="s">
        <v>354</v>
      </c>
      <c r="AU315" s="181" t="s">
        <v>134</v>
      </c>
      <c r="AY315" s="19" t="s">
        <v>125</v>
      </c>
      <c r="BE315" s="182">
        <f>IF(N315="základní",J315,0)</f>
        <v>0</v>
      </c>
      <c r="BF315" s="182">
        <f>IF(N315="snížená",J315,0)</f>
        <v>0</v>
      </c>
      <c r="BG315" s="182">
        <f>IF(N315="zákl. přenesená",J315,0)</f>
        <v>0</v>
      </c>
      <c r="BH315" s="182">
        <f>IF(N315="sníž. přenesená",J315,0)</f>
        <v>0</v>
      </c>
      <c r="BI315" s="182">
        <f>IF(N315="nulová",J315,0)</f>
        <v>0</v>
      </c>
      <c r="BJ315" s="19" t="s">
        <v>134</v>
      </c>
      <c r="BK315" s="182">
        <f>ROUND(I315*H315,2)</f>
        <v>0</v>
      </c>
      <c r="BL315" s="19" t="s">
        <v>216</v>
      </c>
      <c r="BM315" s="181" t="s">
        <v>632</v>
      </c>
    </row>
    <row r="316" spans="1:65" s="2" customFormat="1" ht="24.15" customHeight="1">
      <c r="A316" s="36"/>
      <c r="B316" s="37"/>
      <c r="C316" s="170" t="s">
        <v>633</v>
      </c>
      <c r="D316" s="170" t="s">
        <v>128</v>
      </c>
      <c r="E316" s="171" t="s">
        <v>634</v>
      </c>
      <c r="F316" s="172" t="s">
        <v>635</v>
      </c>
      <c r="G316" s="173" t="s">
        <v>207</v>
      </c>
      <c r="H316" s="174">
        <v>75</v>
      </c>
      <c r="I316" s="175"/>
      <c r="J316" s="176">
        <f>ROUND(I316*H316,2)</f>
        <v>0</v>
      </c>
      <c r="K316" s="172" t="s">
        <v>132</v>
      </c>
      <c r="L316" s="41"/>
      <c r="M316" s="177" t="s">
        <v>18</v>
      </c>
      <c r="N316" s="178" t="s">
        <v>43</v>
      </c>
      <c r="O316" s="66"/>
      <c r="P316" s="179">
        <f>O316*H316</f>
        <v>0</v>
      </c>
      <c r="Q316" s="179">
        <v>0</v>
      </c>
      <c r="R316" s="179">
        <f>Q316*H316</f>
        <v>0</v>
      </c>
      <c r="S316" s="179">
        <v>0</v>
      </c>
      <c r="T316" s="180">
        <f>S316*H316</f>
        <v>0</v>
      </c>
      <c r="U316" s="36"/>
      <c r="V316" s="36"/>
      <c r="W316" s="36"/>
      <c r="X316" s="36"/>
      <c r="Y316" s="36"/>
      <c r="Z316" s="36"/>
      <c r="AA316" s="36"/>
      <c r="AB316" s="36"/>
      <c r="AC316" s="36"/>
      <c r="AD316" s="36"/>
      <c r="AE316" s="36"/>
      <c r="AR316" s="181" t="s">
        <v>216</v>
      </c>
      <c r="AT316" s="181" t="s">
        <v>128</v>
      </c>
      <c r="AU316" s="181" t="s">
        <v>134</v>
      </c>
      <c r="AY316" s="19" t="s">
        <v>125</v>
      </c>
      <c r="BE316" s="182">
        <f>IF(N316="základní",J316,0)</f>
        <v>0</v>
      </c>
      <c r="BF316" s="182">
        <f>IF(N316="snížená",J316,0)</f>
        <v>0</v>
      </c>
      <c r="BG316" s="182">
        <f>IF(N316="zákl. přenesená",J316,0)</f>
        <v>0</v>
      </c>
      <c r="BH316" s="182">
        <f>IF(N316="sníž. přenesená",J316,0)</f>
        <v>0</v>
      </c>
      <c r="BI316" s="182">
        <f>IF(N316="nulová",J316,0)</f>
        <v>0</v>
      </c>
      <c r="BJ316" s="19" t="s">
        <v>134</v>
      </c>
      <c r="BK316" s="182">
        <f>ROUND(I316*H316,2)</f>
        <v>0</v>
      </c>
      <c r="BL316" s="19" t="s">
        <v>216</v>
      </c>
      <c r="BM316" s="181" t="s">
        <v>636</v>
      </c>
    </row>
    <row r="317" spans="1:65" s="2" customFormat="1">
      <c r="A317" s="36"/>
      <c r="B317" s="37"/>
      <c r="C317" s="38"/>
      <c r="D317" s="183" t="s">
        <v>136</v>
      </c>
      <c r="E317" s="38"/>
      <c r="F317" s="184" t="s">
        <v>637</v>
      </c>
      <c r="G317" s="38"/>
      <c r="H317" s="38"/>
      <c r="I317" s="185"/>
      <c r="J317" s="38"/>
      <c r="K317" s="38"/>
      <c r="L317" s="41"/>
      <c r="M317" s="186"/>
      <c r="N317" s="187"/>
      <c r="O317" s="66"/>
      <c r="P317" s="66"/>
      <c r="Q317" s="66"/>
      <c r="R317" s="66"/>
      <c r="S317" s="66"/>
      <c r="T317" s="67"/>
      <c r="U317" s="36"/>
      <c r="V317" s="36"/>
      <c r="W317" s="36"/>
      <c r="X317" s="36"/>
      <c r="Y317" s="36"/>
      <c r="Z317" s="36"/>
      <c r="AA317" s="36"/>
      <c r="AB317" s="36"/>
      <c r="AC317" s="36"/>
      <c r="AD317" s="36"/>
      <c r="AE317" s="36"/>
      <c r="AT317" s="19" t="s">
        <v>136</v>
      </c>
      <c r="AU317" s="19" t="s">
        <v>134</v>
      </c>
    </row>
    <row r="318" spans="1:65" s="13" customFormat="1">
      <c r="B318" s="188"/>
      <c r="C318" s="189"/>
      <c r="D318" s="190" t="s">
        <v>138</v>
      </c>
      <c r="E318" s="191" t="s">
        <v>18</v>
      </c>
      <c r="F318" s="192" t="s">
        <v>638</v>
      </c>
      <c r="G318" s="189"/>
      <c r="H318" s="193">
        <v>75</v>
      </c>
      <c r="I318" s="194"/>
      <c r="J318" s="189"/>
      <c r="K318" s="189"/>
      <c r="L318" s="195"/>
      <c r="M318" s="196"/>
      <c r="N318" s="197"/>
      <c r="O318" s="197"/>
      <c r="P318" s="197"/>
      <c r="Q318" s="197"/>
      <c r="R318" s="197"/>
      <c r="S318" s="197"/>
      <c r="T318" s="198"/>
      <c r="AT318" s="199" t="s">
        <v>138</v>
      </c>
      <c r="AU318" s="199" t="s">
        <v>134</v>
      </c>
      <c r="AV318" s="13" t="s">
        <v>134</v>
      </c>
      <c r="AW318" s="13" t="s">
        <v>32</v>
      </c>
      <c r="AX318" s="13" t="s">
        <v>76</v>
      </c>
      <c r="AY318" s="199" t="s">
        <v>125</v>
      </c>
    </row>
    <row r="319" spans="1:65" s="2" customFormat="1" ht="16.5" customHeight="1">
      <c r="A319" s="36"/>
      <c r="B319" s="37"/>
      <c r="C319" s="222" t="s">
        <v>639</v>
      </c>
      <c r="D319" s="222" t="s">
        <v>354</v>
      </c>
      <c r="E319" s="223" t="s">
        <v>640</v>
      </c>
      <c r="F319" s="224" t="s">
        <v>641</v>
      </c>
      <c r="G319" s="225" t="s">
        <v>207</v>
      </c>
      <c r="H319" s="226">
        <v>86.25</v>
      </c>
      <c r="I319" s="227"/>
      <c r="J319" s="228">
        <f>ROUND(I319*H319,2)</f>
        <v>0</v>
      </c>
      <c r="K319" s="224" t="s">
        <v>132</v>
      </c>
      <c r="L319" s="229"/>
      <c r="M319" s="230" t="s">
        <v>18</v>
      </c>
      <c r="N319" s="231" t="s">
        <v>43</v>
      </c>
      <c r="O319" s="66"/>
      <c r="P319" s="179">
        <f>O319*H319</f>
        <v>0</v>
      </c>
      <c r="Q319" s="179">
        <v>1.2E-4</v>
      </c>
      <c r="R319" s="179">
        <f>Q319*H319</f>
        <v>1.035E-2</v>
      </c>
      <c r="S319" s="179">
        <v>0</v>
      </c>
      <c r="T319" s="180">
        <f>S319*H319</f>
        <v>0</v>
      </c>
      <c r="U319" s="36"/>
      <c r="V319" s="36"/>
      <c r="W319" s="36"/>
      <c r="X319" s="36"/>
      <c r="Y319" s="36"/>
      <c r="Z319" s="36"/>
      <c r="AA319" s="36"/>
      <c r="AB319" s="36"/>
      <c r="AC319" s="36"/>
      <c r="AD319" s="36"/>
      <c r="AE319" s="36"/>
      <c r="AR319" s="181" t="s">
        <v>301</v>
      </c>
      <c r="AT319" s="181" t="s">
        <v>354</v>
      </c>
      <c r="AU319" s="181" t="s">
        <v>134</v>
      </c>
      <c r="AY319" s="19" t="s">
        <v>125</v>
      </c>
      <c r="BE319" s="182">
        <f>IF(N319="základní",J319,0)</f>
        <v>0</v>
      </c>
      <c r="BF319" s="182">
        <f>IF(N319="snížená",J319,0)</f>
        <v>0</v>
      </c>
      <c r="BG319" s="182">
        <f>IF(N319="zákl. přenesená",J319,0)</f>
        <v>0</v>
      </c>
      <c r="BH319" s="182">
        <f>IF(N319="sníž. přenesená",J319,0)</f>
        <v>0</v>
      </c>
      <c r="BI319" s="182">
        <f>IF(N319="nulová",J319,0)</f>
        <v>0</v>
      </c>
      <c r="BJ319" s="19" t="s">
        <v>134</v>
      </c>
      <c r="BK319" s="182">
        <f>ROUND(I319*H319,2)</f>
        <v>0</v>
      </c>
      <c r="BL319" s="19" t="s">
        <v>216</v>
      </c>
      <c r="BM319" s="181" t="s">
        <v>642</v>
      </c>
    </row>
    <row r="320" spans="1:65" s="13" customFormat="1">
      <c r="B320" s="188"/>
      <c r="C320" s="189"/>
      <c r="D320" s="190" t="s">
        <v>138</v>
      </c>
      <c r="E320" s="189"/>
      <c r="F320" s="192" t="s">
        <v>643</v>
      </c>
      <c r="G320" s="189"/>
      <c r="H320" s="193">
        <v>86.25</v>
      </c>
      <c r="I320" s="194"/>
      <c r="J320" s="189"/>
      <c r="K320" s="189"/>
      <c r="L320" s="195"/>
      <c r="M320" s="196"/>
      <c r="N320" s="197"/>
      <c r="O320" s="197"/>
      <c r="P320" s="197"/>
      <c r="Q320" s="197"/>
      <c r="R320" s="197"/>
      <c r="S320" s="197"/>
      <c r="T320" s="198"/>
      <c r="AT320" s="199" t="s">
        <v>138</v>
      </c>
      <c r="AU320" s="199" t="s">
        <v>134</v>
      </c>
      <c r="AV320" s="13" t="s">
        <v>134</v>
      </c>
      <c r="AW320" s="13" t="s">
        <v>4</v>
      </c>
      <c r="AX320" s="13" t="s">
        <v>76</v>
      </c>
      <c r="AY320" s="199" t="s">
        <v>125</v>
      </c>
    </row>
    <row r="321" spans="1:65" s="2" customFormat="1" ht="24.15" customHeight="1">
      <c r="A321" s="36"/>
      <c r="B321" s="37"/>
      <c r="C321" s="170" t="s">
        <v>644</v>
      </c>
      <c r="D321" s="170" t="s">
        <v>128</v>
      </c>
      <c r="E321" s="171" t="s">
        <v>645</v>
      </c>
      <c r="F321" s="172" t="s">
        <v>646</v>
      </c>
      <c r="G321" s="173" t="s">
        <v>207</v>
      </c>
      <c r="H321" s="174">
        <v>145</v>
      </c>
      <c r="I321" s="175"/>
      <c r="J321" s="176">
        <f>ROUND(I321*H321,2)</f>
        <v>0</v>
      </c>
      <c r="K321" s="172" t="s">
        <v>132</v>
      </c>
      <c r="L321" s="41"/>
      <c r="M321" s="177" t="s">
        <v>18</v>
      </c>
      <c r="N321" s="178" t="s">
        <v>43</v>
      </c>
      <c r="O321" s="66"/>
      <c r="P321" s="179">
        <f>O321*H321</f>
        <v>0</v>
      </c>
      <c r="Q321" s="179">
        <v>0</v>
      </c>
      <c r="R321" s="179">
        <f>Q321*H321</f>
        <v>0</v>
      </c>
      <c r="S321" s="179">
        <v>0</v>
      </c>
      <c r="T321" s="180">
        <f>S321*H321</f>
        <v>0</v>
      </c>
      <c r="U321" s="36"/>
      <c r="V321" s="36"/>
      <c r="W321" s="36"/>
      <c r="X321" s="36"/>
      <c r="Y321" s="36"/>
      <c r="Z321" s="36"/>
      <c r="AA321" s="36"/>
      <c r="AB321" s="36"/>
      <c r="AC321" s="36"/>
      <c r="AD321" s="36"/>
      <c r="AE321" s="36"/>
      <c r="AR321" s="181" t="s">
        <v>216</v>
      </c>
      <c r="AT321" s="181" t="s">
        <v>128</v>
      </c>
      <c r="AU321" s="181" t="s">
        <v>134</v>
      </c>
      <c r="AY321" s="19" t="s">
        <v>125</v>
      </c>
      <c r="BE321" s="182">
        <f>IF(N321="základní",J321,0)</f>
        <v>0</v>
      </c>
      <c r="BF321" s="182">
        <f>IF(N321="snížená",J321,0)</f>
        <v>0</v>
      </c>
      <c r="BG321" s="182">
        <f>IF(N321="zákl. přenesená",J321,0)</f>
        <v>0</v>
      </c>
      <c r="BH321" s="182">
        <f>IF(N321="sníž. přenesená",J321,0)</f>
        <v>0</v>
      </c>
      <c r="BI321" s="182">
        <f>IF(N321="nulová",J321,0)</f>
        <v>0</v>
      </c>
      <c r="BJ321" s="19" t="s">
        <v>134</v>
      </c>
      <c r="BK321" s="182">
        <f>ROUND(I321*H321,2)</f>
        <v>0</v>
      </c>
      <c r="BL321" s="19" t="s">
        <v>216</v>
      </c>
      <c r="BM321" s="181" t="s">
        <v>647</v>
      </c>
    </row>
    <row r="322" spans="1:65" s="2" customFormat="1">
      <c r="A322" s="36"/>
      <c r="B322" s="37"/>
      <c r="C322" s="38"/>
      <c r="D322" s="183" t="s">
        <v>136</v>
      </c>
      <c r="E322" s="38"/>
      <c r="F322" s="184" t="s">
        <v>648</v>
      </c>
      <c r="G322" s="38"/>
      <c r="H322" s="38"/>
      <c r="I322" s="185"/>
      <c r="J322" s="38"/>
      <c r="K322" s="38"/>
      <c r="L322" s="41"/>
      <c r="M322" s="186"/>
      <c r="N322" s="187"/>
      <c r="O322" s="66"/>
      <c r="P322" s="66"/>
      <c r="Q322" s="66"/>
      <c r="R322" s="66"/>
      <c r="S322" s="66"/>
      <c r="T322" s="67"/>
      <c r="U322" s="36"/>
      <c r="V322" s="36"/>
      <c r="W322" s="36"/>
      <c r="X322" s="36"/>
      <c r="Y322" s="36"/>
      <c r="Z322" s="36"/>
      <c r="AA322" s="36"/>
      <c r="AB322" s="36"/>
      <c r="AC322" s="36"/>
      <c r="AD322" s="36"/>
      <c r="AE322" s="36"/>
      <c r="AT322" s="19" t="s">
        <v>136</v>
      </c>
      <c r="AU322" s="19" t="s">
        <v>134</v>
      </c>
    </row>
    <row r="323" spans="1:65" s="13" customFormat="1">
      <c r="B323" s="188"/>
      <c r="C323" s="189"/>
      <c r="D323" s="190" t="s">
        <v>138</v>
      </c>
      <c r="E323" s="191" t="s">
        <v>18</v>
      </c>
      <c r="F323" s="192" t="s">
        <v>649</v>
      </c>
      <c r="G323" s="189"/>
      <c r="H323" s="193">
        <v>145</v>
      </c>
      <c r="I323" s="194"/>
      <c r="J323" s="189"/>
      <c r="K323" s="189"/>
      <c r="L323" s="195"/>
      <c r="M323" s="196"/>
      <c r="N323" s="197"/>
      <c r="O323" s="197"/>
      <c r="P323" s="197"/>
      <c r="Q323" s="197"/>
      <c r="R323" s="197"/>
      <c r="S323" s="197"/>
      <c r="T323" s="198"/>
      <c r="AT323" s="199" t="s">
        <v>138</v>
      </c>
      <c r="AU323" s="199" t="s">
        <v>134</v>
      </c>
      <c r="AV323" s="13" t="s">
        <v>134</v>
      </c>
      <c r="AW323" s="13" t="s">
        <v>32</v>
      </c>
      <c r="AX323" s="13" t="s">
        <v>76</v>
      </c>
      <c r="AY323" s="199" t="s">
        <v>125</v>
      </c>
    </row>
    <row r="324" spans="1:65" s="2" customFormat="1" ht="16.5" customHeight="1">
      <c r="A324" s="36"/>
      <c r="B324" s="37"/>
      <c r="C324" s="222" t="s">
        <v>650</v>
      </c>
      <c r="D324" s="222" t="s">
        <v>354</v>
      </c>
      <c r="E324" s="223" t="s">
        <v>651</v>
      </c>
      <c r="F324" s="224" t="s">
        <v>652</v>
      </c>
      <c r="G324" s="225" t="s">
        <v>207</v>
      </c>
      <c r="H324" s="226">
        <v>166.75</v>
      </c>
      <c r="I324" s="227"/>
      <c r="J324" s="228">
        <f>ROUND(I324*H324,2)</f>
        <v>0</v>
      </c>
      <c r="K324" s="224" t="s">
        <v>132</v>
      </c>
      <c r="L324" s="229"/>
      <c r="M324" s="230" t="s">
        <v>18</v>
      </c>
      <c r="N324" s="231" t="s">
        <v>43</v>
      </c>
      <c r="O324" s="66"/>
      <c r="P324" s="179">
        <f>O324*H324</f>
        <v>0</v>
      </c>
      <c r="Q324" s="179">
        <v>1.7000000000000001E-4</v>
      </c>
      <c r="R324" s="179">
        <f>Q324*H324</f>
        <v>2.8347500000000001E-2</v>
      </c>
      <c r="S324" s="179">
        <v>0</v>
      </c>
      <c r="T324" s="180">
        <f>S324*H324</f>
        <v>0</v>
      </c>
      <c r="U324" s="36"/>
      <c r="V324" s="36"/>
      <c r="W324" s="36"/>
      <c r="X324" s="36"/>
      <c r="Y324" s="36"/>
      <c r="Z324" s="36"/>
      <c r="AA324" s="36"/>
      <c r="AB324" s="36"/>
      <c r="AC324" s="36"/>
      <c r="AD324" s="36"/>
      <c r="AE324" s="36"/>
      <c r="AR324" s="181" t="s">
        <v>301</v>
      </c>
      <c r="AT324" s="181" t="s">
        <v>354</v>
      </c>
      <c r="AU324" s="181" t="s">
        <v>134</v>
      </c>
      <c r="AY324" s="19" t="s">
        <v>125</v>
      </c>
      <c r="BE324" s="182">
        <f>IF(N324="základní",J324,0)</f>
        <v>0</v>
      </c>
      <c r="BF324" s="182">
        <f>IF(N324="snížená",J324,0)</f>
        <v>0</v>
      </c>
      <c r="BG324" s="182">
        <f>IF(N324="zákl. přenesená",J324,0)</f>
        <v>0</v>
      </c>
      <c r="BH324" s="182">
        <f>IF(N324="sníž. přenesená",J324,0)</f>
        <v>0</v>
      </c>
      <c r="BI324" s="182">
        <f>IF(N324="nulová",J324,0)</f>
        <v>0</v>
      </c>
      <c r="BJ324" s="19" t="s">
        <v>134</v>
      </c>
      <c r="BK324" s="182">
        <f>ROUND(I324*H324,2)</f>
        <v>0</v>
      </c>
      <c r="BL324" s="19" t="s">
        <v>216</v>
      </c>
      <c r="BM324" s="181" t="s">
        <v>653</v>
      </c>
    </row>
    <row r="325" spans="1:65" s="13" customFormat="1">
      <c r="B325" s="188"/>
      <c r="C325" s="189"/>
      <c r="D325" s="190" t="s">
        <v>138</v>
      </c>
      <c r="E325" s="189"/>
      <c r="F325" s="192" t="s">
        <v>654</v>
      </c>
      <c r="G325" s="189"/>
      <c r="H325" s="193">
        <v>166.75</v>
      </c>
      <c r="I325" s="194"/>
      <c r="J325" s="189"/>
      <c r="K325" s="189"/>
      <c r="L325" s="195"/>
      <c r="M325" s="196"/>
      <c r="N325" s="197"/>
      <c r="O325" s="197"/>
      <c r="P325" s="197"/>
      <c r="Q325" s="197"/>
      <c r="R325" s="197"/>
      <c r="S325" s="197"/>
      <c r="T325" s="198"/>
      <c r="AT325" s="199" t="s">
        <v>138</v>
      </c>
      <c r="AU325" s="199" t="s">
        <v>134</v>
      </c>
      <c r="AV325" s="13" t="s">
        <v>134</v>
      </c>
      <c r="AW325" s="13" t="s">
        <v>4</v>
      </c>
      <c r="AX325" s="13" t="s">
        <v>76</v>
      </c>
      <c r="AY325" s="199" t="s">
        <v>125</v>
      </c>
    </row>
    <row r="326" spans="1:65" s="2" customFormat="1" ht="24.15" customHeight="1">
      <c r="A326" s="36"/>
      <c r="B326" s="37"/>
      <c r="C326" s="170" t="s">
        <v>655</v>
      </c>
      <c r="D326" s="170" t="s">
        <v>128</v>
      </c>
      <c r="E326" s="171" t="s">
        <v>656</v>
      </c>
      <c r="F326" s="172" t="s">
        <v>657</v>
      </c>
      <c r="G326" s="173" t="s">
        <v>207</v>
      </c>
      <c r="H326" s="174">
        <v>14</v>
      </c>
      <c r="I326" s="175"/>
      <c r="J326" s="176">
        <f>ROUND(I326*H326,2)</f>
        <v>0</v>
      </c>
      <c r="K326" s="172" t="s">
        <v>132</v>
      </c>
      <c r="L326" s="41"/>
      <c r="M326" s="177" t="s">
        <v>18</v>
      </c>
      <c r="N326" s="178" t="s">
        <v>43</v>
      </c>
      <c r="O326" s="66"/>
      <c r="P326" s="179">
        <f>O326*H326</f>
        <v>0</v>
      </c>
      <c r="Q326" s="179">
        <v>0</v>
      </c>
      <c r="R326" s="179">
        <f>Q326*H326</f>
        <v>0</v>
      </c>
      <c r="S326" s="179">
        <v>0</v>
      </c>
      <c r="T326" s="180">
        <f>S326*H326</f>
        <v>0</v>
      </c>
      <c r="U326" s="36"/>
      <c r="V326" s="36"/>
      <c r="W326" s="36"/>
      <c r="X326" s="36"/>
      <c r="Y326" s="36"/>
      <c r="Z326" s="36"/>
      <c r="AA326" s="36"/>
      <c r="AB326" s="36"/>
      <c r="AC326" s="36"/>
      <c r="AD326" s="36"/>
      <c r="AE326" s="36"/>
      <c r="AR326" s="181" t="s">
        <v>216</v>
      </c>
      <c r="AT326" s="181" t="s">
        <v>128</v>
      </c>
      <c r="AU326" s="181" t="s">
        <v>134</v>
      </c>
      <c r="AY326" s="19" t="s">
        <v>125</v>
      </c>
      <c r="BE326" s="182">
        <f>IF(N326="základní",J326,0)</f>
        <v>0</v>
      </c>
      <c r="BF326" s="182">
        <f>IF(N326="snížená",J326,0)</f>
        <v>0</v>
      </c>
      <c r="BG326" s="182">
        <f>IF(N326="zákl. přenesená",J326,0)</f>
        <v>0</v>
      </c>
      <c r="BH326" s="182">
        <f>IF(N326="sníž. přenesená",J326,0)</f>
        <v>0</v>
      </c>
      <c r="BI326" s="182">
        <f>IF(N326="nulová",J326,0)</f>
        <v>0</v>
      </c>
      <c r="BJ326" s="19" t="s">
        <v>134</v>
      </c>
      <c r="BK326" s="182">
        <f>ROUND(I326*H326,2)</f>
        <v>0</v>
      </c>
      <c r="BL326" s="19" t="s">
        <v>216</v>
      </c>
      <c r="BM326" s="181" t="s">
        <v>658</v>
      </c>
    </row>
    <row r="327" spans="1:65" s="2" customFormat="1">
      <c r="A327" s="36"/>
      <c r="B327" s="37"/>
      <c r="C327" s="38"/>
      <c r="D327" s="183" t="s">
        <v>136</v>
      </c>
      <c r="E327" s="38"/>
      <c r="F327" s="184" t="s">
        <v>659</v>
      </c>
      <c r="G327" s="38"/>
      <c r="H327" s="38"/>
      <c r="I327" s="185"/>
      <c r="J327" s="38"/>
      <c r="K327" s="38"/>
      <c r="L327" s="41"/>
      <c r="M327" s="186"/>
      <c r="N327" s="187"/>
      <c r="O327" s="66"/>
      <c r="P327" s="66"/>
      <c r="Q327" s="66"/>
      <c r="R327" s="66"/>
      <c r="S327" s="66"/>
      <c r="T327" s="67"/>
      <c r="U327" s="36"/>
      <c r="V327" s="36"/>
      <c r="W327" s="36"/>
      <c r="X327" s="36"/>
      <c r="Y327" s="36"/>
      <c r="Z327" s="36"/>
      <c r="AA327" s="36"/>
      <c r="AB327" s="36"/>
      <c r="AC327" s="36"/>
      <c r="AD327" s="36"/>
      <c r="AE327" s="36"/>
      <c r="AT327" s="19" t="s">
        <v>136</v>
      </c>
      <c r="AU327" s="19" t="s">
        <v>134</v>
      </c>
    </row>
    <row r="328" spans="1:65" s="2" customFormat="1" ht="16.5" customHeight="1">
      <c r="A328" s="36"/>
      <c r="B328" s="37"/>
      <c r="C328" s="222" t="s">
        <v>660</v>
      </c>
      <c r="D328" s="222" t="s">
        <v>354</v>
      </c>
      <c r="E328" s="223" t="s">
        <v>661</v>
      </c>
      <c r="F328" s="224" t="s">
        <v>662</v>
      </c>
      <c r="G328" s="225" t="s">
        <v>207</v>
      </c>
      <c r="H328" s="226">
        <v>16.100000000000001</v>
      </c>
      <c r="I328" s="227"/>
      <c r="J328" s="228">
        <f>ROUND(I328*H328,2)</f>
        <v>0</v>
      </c>
      <c r="K328" s="224" t="s">
        <v>132</v>
      </c>
      <c r="L328" s="229"/>
      <c r="M328" s="230" t="s">
        <v>18</v>
      </c>
      <c r="N328" s="231" t="s">
        <v>43</v>
      </c>
      <c r="O328" s="66"/>
      <c r="P328" s="179">
        <f>O328*H328</f>
        <v>0</v>
      </c>
      <c r="Q328" s="179">
        <v>1.6000000000000001E-4</v>
      </c>
      <c r="R328" s="179">
        <f>Q328*H328</f>
        <v>2.5760000000000006E-3</v>
      </c>
      <c r="S328" s="179">
        <v>0</v>
      </c>
      <c r="T328" s="180">
        <f>S328*H328</f>
        <v>0</v>
      </c>
      <c r="U328" s="36"/>
      <c r="V328" s="36"/>
      <c r="W328" s="36"/>
      <c r="X328" s="36"/>
      <c r="Y328" s="36"/>
      <c r="Z328" s="36"/>
      <c r="AA328" s="36"/>
      <c r="AB328" s="36"/>
      <c r="AC328" s="36"/>
      <c r="AD328" s="36"/>
      <c r="AE328" s="36"/>
      <c r="AR328" s="181" t="s">
        <v>301</v>
      </c>
      <c r="AT328" s="181" t="s">
        <v>354</v>
      </c>
      <c r="AU328" s="181" t="s">
        <v>134</v>
      </c>
      <c r="AY328" s="19" t="s">
        <v>125</v>
      </c>
      <c r="BE328" s="182">
        <f>IF(N328="základní",J328,0)</f>
        <v>0</v>
      </c>
      <c r="BF328" s="182">
        <f>IF(N328="snížená",J328,0)</f>
        <v>0</v>
      </c>
      <c r="BG328" s="182">
        <f>IF(N328="zákl. přenesená",J328,0)</f>
        <v>0</v>
      </c>
      <c r="BH328" s="182">
        <f>IF(N328="sníž. přenesená",J328,0)</f>
        <v>0</v>
      </c>
      <c r="BI328" s="182">
        <f>IF(N328="nulová",J328,0)</f>
        <v>0</v>
      </c>
      <c r="BJ328" s="19" t="s">
        <v>134</v>
      </c>
      <c r="BK328" s="182">
        <f>ROUND(I328*H328,2)</f>
        <v>0</v>
      </c>
      <c r="BL328" s="19" t="s">
        <v>216</v>
      </c>
      <c r="BM328" s="181" t="s">
        <v>663</v>
      </c>
    </row>
    <row r="329" spans="1:65" s="13" customFormat="1">
      <c r="B329" s="188"/>
      <c r="C329" s="189"/>
      <c r="D329" s="190" t="s">
        <v>138</v>
      </c>
      <c r="E329" s="189"/>
      <c r="F329" s="192" t="s">
        <v>664</v>
      </c>
      <c r="G329" s="189"/>
      <c r="H329" s="193">
        <v>16.100000000000001</v>
      </c>
      <c r="I329" s="194"/>
      <c r="J329" s="189"/>
      <c r="K329" s="189"/>
      <c r="L329" s="195"/>
      <c r="M329" s="196"/>
      <c r="N329" s="197"/>
      <c r="O329" s="197"/>
      <c r="P329" s="197"/>
      <c r="Q329" s="197"/>
      <c r="R329" s="197"/>
      <c r="S329" s="197"/>
      <c r="T329" s="198"/>
      <c r="AT329" s="199" t="s">
        <v>138</v>
      </c>
      <c r="AU329" s="199" t="s">
        <v>134</v>
      </c>
      <c r="AV329" s="13" t="s">
        <v>134</v>
      </c>
      <c r="AW329" s="13" t="s">
        <v>4</v>
      </c>
      <c r="AX329" s="13" t="s">
        <v>76</v>
      </c>
      <c r="AY329" s="199" t="s">
        <v>125</v>
      </c>
    </row>
    <row r="330" spans="1:65" s="2" customFormat="1" ht="16.5" customHeight="1">
      <c r="A330" s="36"/>
      <c r="B330" s="37"/>
      <c r="C330" s="170" t="s">
        <v>665</v>
      </c>
      <c r="D330" s="170" t="s">
        <v>128</v>
      </c>
      <c r="E330" s="171" t="s">
        <v>666</v>
      </c>
      <c r="F330" s="172" t="s">
        <v>667</v>
      </c>
      <c r="G330" s="173" t="s">
        <v>586</v>
      </c>
      <c r="H330" s="174">
        <v>1</v>
      </c>
      <c r="I330" s="175"/>
      <c r="J330" s="176">
        <f>ROUND(I330*H330,2)</f>
        <v>0</v>
      </c>
      <c r="K330" s="172" t="s">
        <v>668</v>
      </c>
      <c r="L330" s="41"/>
      <c r="M330" s="177" t="s">
        <v>18</v>
      </c>
      <c r="N330" s="178" t="s">
        <v>43</v>
      </c>
      <c r="O330" s="66"/>
      <c r="P330" s="179">
        <f>O330*H330</f>
        <v>0</v>
      </c>
      <c r="Q330" s="179">
        <v>0</v>
      </c>
      <c r="R330" s="179">
        <f>Q330*H330</f>
        <v>0</v>
      </c>
      <c r="S330" s="179">
        <v>2.2399999999999998E-3</v>
      </c>
      <c r="T330" s="180">
        <f>S330*H330</f>
        <v>2.2399999999999998E-3</v>
      </c>
      <c r="U330" s="36"/>
      <c r="V330" s="36"/>
      <c r="W330" s="36"/>
      <c r="X330" s="36"/>
      <c r="Y330" s="36"/>
      <c r="Z330" s="36"/>
      <c r="AA330" s="36"/>
      <c r="AB330" s="36"/>
      <c r="AC330" s="36"/>
      <c r="AD330" s="36"/>
      <c r="AE330" s="36"/>
      <c r="AR330" s="181" t="s">
        <v>216</v>
      </c>
      <c r="AT330" s="181" t="s">
        <v>128</v>
      </c>
      <c r="AU330" s="181" t="s">
        <v>134</v>
      </c>
      <c r="AY330" s="19" t="s">
        <v>125</v>
      </c>
      <c r="BE330" s="182">
        <f>IF(N330="základní",J330,0)</f>
        <v>0</v>
      </c>
      <c r="BF330" s="182">
        <f>IF(N330="snížená",J330,0)</f>
        <v>0</v>
      </c>
      <c r="BG330" s="182">
        <f>IF(N330="zákl. přenesená",J330,0)</f>
        <v>0</v>
      </c>
      <c r="BH330" s="182">
        <f>IF(N330="sníž. přenesená",J330,0)</f>
        <v>0</v>
      </c>
      <c r="BI330" s="182">
        <f>IF(N330="nulová",J330,0)</f>
        <v>0</v>
      </c>
      <c r="BJ330" s="19" t="s">
        <v>134</v>
      </c>
      <c r="BK330" s="182">
        <f>ROUND(I330*H330,2)</f>
        <v>0</v>
      </c>
      <c r="BL330" s="19" t="s">
        <v>216</v>
      </c>
      <c r="BM330" s="181" t="s">
        <v>669</v>
      </c>
    </row>
    <row r="331" spans="1:65" s="2" customFormat="1">
      <c r="A331" s="36"/>
      <c r="B331" s="37"/>
      <c r="C331" s="38"/>
      <c r="D331" s="183" t="s">
        <v>136</v>
      </c>
      <c r="E331" s="38"/>
      <c r="F331" s="184" t="s">
        <v>670</v>
      </c>
      <c r="G331" s="38"/>
      <c r="H331" s="38"/>
      <c r="I331" s="185"/>
      <c r="J331" s="38"/>
      <c r="K331" s="38"/>
      <c r="L331" s="41"/>
      <c r="M331" s="186"/>
      <c r="N331" s="187"/>
      <c r="O331" s="66"/>
      <c r="P331" s="66"/>
      <c r="Q331" s="66"/>
      <c r="R331" s="66"/>
      <c r="S331" s="66"/>
      <c r="T331" s="67"/>
      <c r="U331" s="36"/>
      <c r="V331" s="36"/>
      <c r="W331" s="36"/>
      <c r="X331" s="36"/>
      <c r="Y331" s="36"/>
      <c r="Z331" s="36"/>
      <c r="AA331" s="36"/>
      <c r="AB331" s="36"/>
      <c r="AC331" s="36"/>
      <c r="AD331" s="36"/>
      <c r="AE331" s="36"/>
      <c r="AT331" s="19" t="s">
        <v>136</v>
      </c>
      <c r="AU331" s="19" t="s">
        <v>134</v>
      </c>
    </row>
    <row r="332" spans="1:65" s="2" customFormat="1" ht="24.15" customHeight="1">
      <c r="A332" s="36"/>
      <c r="B332" s="37"/>
      <c r="C332" s="170" t="s">
        <v>671</v>
      </c>
      <c r="D332" s="170" t="s">
        <v>128</v>
      </c>
      <c r="E332" s="171" t="s">
        <v>672</v>
      </c>
      <c r="F332" s="172" t="s">
        <v>673</v>
      </c>
      <c r="G332" s="173" t="s">
        <v>674</v>
      </c>
      <c r="H332" s="174">
        <v>1</v>
      </c>
      <c r="I332" s="175"/>
      <c r="J332" s="176">
        <f>ROUND(I332*H332,2)</f>
        <v>0</v>
      </c>
      <c r="K332" s="172" t="s">
        <v>132</v>
      </c>
      <c r="L332" s="41"/>
      <c r="M332" s="177" t="s">
        <v>18</v>
      </c>
      <c r="N332" s="178" t="s">
        <v>43</v>
      </c>
      <c r="O332" s="66"/>
      <c r="P332" s="179">
        <f>O332*H332</f>
        <v>0</v>
      </c>
      <c r="Q332" s="179">
        <v>0</v>
      </c>
      <c r="R332" s="179">
        <f>Q332*H332</f>
        <v>0</v>
      </c>
      <c r="S332" s="179">
        <v>0</v>
      </c>
      <c r="T332" s="180">
        <f>S332*H332</f>
        <v>0</v>
      </c>
      <c r="U332" s="36"/>
      <c r="V332" s="36"/>
      <c r="W332" s="36"/>
      <c r="X332" s="36"/>
      <c r="Y332" s="36"/>
      <c r="Z332" s="36"/>
      <c r="AA332" s="36"/>
      <c r="AB332" s="36"/>
      <c r="AC332" s="36"/>
      <c r="AD332" s="36"/>
      <c r="AE332" s="36"/>
      <c r="AR332" s="181" t="s">
        <v>216</v>
      </c>
      <c r="AT332" s="181" t="s">
        <v>128</v>
      </c>
      <c r="AU332" s="181" t="s">
        <v>134</v>
      </c>
      <c r="AY332" s="19" t="s">
        <v>125</v>
      </c>
      <c r="BE332" s="182">
        <f>IF(N332="základní",J332,0)</f>
        <v>0</v>
      </c>
      <c r="BF332" s="182">
        <f>IF(N332="snížená",J332,0)</f>
        <v>0</v>
      </c>
      <c r="BG332" s="182">
        <f>IF(N332="zákl. přenesená",J332,0)</f>
        <v>0</v>
      </c>
      <c r="BH332" s="182">
        <f>IF(N332="sníž. přenesená",J332,0)</f>
        <v>0</v>
      </c>
      <c r="BI332" s="182">
        <f>IF(N332="nulová",J332,0)</f>
        <v>0</v>
      </c>
      <c r="BJ332" s="19" t="s">
        <v>134</v>
      </c>
      <c r="BK332" s="182">
        <f>ROUND(I332*H332,2)</f>
        <v>0</v>
      </c>
      <c r="BL332" s="19" t="s">
        <v>216</v>
      </c>
      <c r="BM332" s="181" t="s">
        <v>675</v>
      </c>
    </row>
    <row r="333" spans="1:65" s="2" customFormat="1">
      <c r="A333" s="36"/>
      <c r="B333" s="37"/>
      <c r="C333" s="38"/>
      <c r="D333" s="183" t="s">
        <v>136</v>
      </c>
      <c r="E333" s="38"/>
      <c r="F333" s="184" t="s">
        <v>676</v>
      </c>
      <c r="G333" s="38"/>
      <c r="H333" s="38"/>
      <c r="I333" s="185"/>
      <c r="J333" s="38"/>
      <c r="K333" s="38"/>
      <c r="L333" s="41"/>
      <c r="M333" s="186"/>
      <c r="N333" s="187"/>
      <c r="O333" s="66"/>
      <c r="P333" s="66"/>
      <c r="Q333" s="66"/>
      <c r="R333" s="66"/>
      <c r="S333" s="66"/>
      <c r="T333" s="67"/>
      <c r="U333" s="36"/>
      <c r="V333" s="36"/>
      <c r="W333" s="36"/>
      <c r="X333" s="36"/>
      <c r="Y333" s="36"/>
      <c r="Z333" s="36"/>
      <c r="AA333" s="36"/>
      <c r="AB333" s="36"/>
      <c r="AC333" s="36"/>
      <c r="AD333" s="36"/>
      <c r="AE333" s="36"/>
      <c r="AT333" s="19" t="s">
        <v>136</v>
      </c>
      <c r="AU333" s="19" t="s">
        <v>134</v>
      </c>
    </row>
    <row r="334" spans="1:65" s="2" customFormat="1" ht="21.75" customHeight="1">
      <c r="A334" s="36"/>
      <c r="B334" s="37"/>
      <c r="C334" s="170" t="s">
        <v>677</v>
      </c>
      <c r="D334" s="170" t="s">
        <v>128</v>
      </c>
      <c r="E334" s="171" t="s">
        <v>678</v>
      </c>
      <c r="F334" s="172" t="s">
        <v>679</v>
      </c>
      <c r="G334" s="173" t="s">
        <v>380</v>
      </c>
      <c r="H334" s="174">
        <v>1</v>
      </c>
      <c r="I334" s="175"/>
      <c r="J334" s="176">
        <f>ROUND(I334*H334,2)</f>
        <v>0</v>
      </c>
      <c r="K334" s="172" t="s">
        <v>132</v>
      </c>
      <c r="L334" s="41"/>
      <c r="M334" s="177" t="s">
        <v>18</v>
      </c>
      <c r="N334" s="178" t="s">
        <v>43</v>
      </c>
      <c r="O334" s="66"/>
      <c r="P334" s="179">
        <f>O334*H334</f>
        <v>0</v>
      </c>
      <c r="Q334" s="179">
        <v>0</v>
      </c>
      <c r="R334" s="179">
        <f>Q334*H334</f>
        <v>0</v>
      </c>
      <c r="S334" s="179">
        <v>0</v>
      </c>
      <c r="T334" s="180">
        <f>S334*H334</f>
        <v>0</v>
      </c>
      <c r="U334" s="36"/>
      <c r="V334" s="36"/>
      <c r="W334" s="36"/>
      <c r="X334" s="36"/>
      <c r="Y334" s="36"/>
      <c r="Z334" s="36"/>
      <c r="AA334" s="36"/>
      <c r="AB334" s="36"/>
      <c r="AC334" s="36"/>
      <c r="AD334" s="36"/>
      <c r="AE334" s="36"/>
      <c r="AR334" s="181" t="s">
        <v>216</v>
      </c>
      <c r="AT334" s="181" t="s">
        <v>128</v>
      </c>
      <c r="AU334" s="181" t="s">
        <v>134</v>
      </c>
      <c r="AY334" s="19" t="s">
        <v>125</v>
      </c>
      <c r="BE334" s="182">
        <f>IF(N334="základní",J334,0)</f>
        <v>0</v>
      </c>
      <c r="BF334" s="182">
        <f>IF(N334="snížená",J334,0)</f>
        <v>0</v>
      </c>
      <c r="BG334" s="182">
        <f>IF(N334="zákl. přenesená",J334,0)</f>
        <v>0</v>
      </c>
      <c r="BH334" s="182">
        <f>IF(N334="sníž. přenesená",J334,0)</f>
        <v>0</v>
      </c>
      <c r="BI334" s="182">
        <f>IF(N334="nulová",J334,0)</f>
        <v>0</v>
      </c>
      <c r="BJ334" s="19" t="s">
        <v>134</v>
      </c>
      <c r="BK334" s="182">
        <f>ROUND(I334*H334,2)</f>
        <v>0</v>
      </c>
      <c r="BL334" s="19" t="s">
        <v>216</v>
      </c>
      <c r="BM334" s="181" t="s">
        <v>680</v>
      </c>
    </row>
    <row r="335" spans="1:65" s="2" customFormat="1">
      <c r="A335" s="36"/>
      <c r="B335" s="37"/>
      <c r="C335" s="38"/>
      <c r="D335" s="183" t="s">
        <v>136</v>
      </c>
      <c r="E335" s="38"/>
      <c r="F335" s="184" t="s">
        <v>681</v>
      </c>
      <c r="G335" s="38"/>
      <c r="H335" s="38"/>
      <c r="I335" s="185"/>
      <c r="J335" s="38"/>
      <c r="K335" s="38"/>
      <c r="L335" s="41"/>
      <c r="M335" s="186"/>
      <c r="N335" s="187"/>
      <c r="O335" s="66"/>
      <c r="P335" s="66"/>
      <c r="Q335" s="66"/>
      <c r="R335" s="66"/>
      <c r="S335" s="66"/>
      <c r="T335" s="67"/>
      <c r="U335" s="36"/>
      <c r="V335" s="36"/>
      <c r="W335" s="36"/>
      <c r="X335" s="36"/>
      <c r="Y335" s="36"/>
      <c r="Z335" s="36"/>
      <c r="AA335" s="36"/>
      <c r="AB335" s="36"/>
      <c r="AC335" s="36"/>
      <c r="AD335" s="36"/>
      <c r="AE335" s="36"/>
      <c r="AT335" s="19" t="s">
        <v>136</v>
      </c>
      <c r="AU335" s="19" t="s">
        <v>134</v>
      </c>
    </row>
    <row r="336" spans="1:65" s="2" customFormat="1" ht="21.75" customHeight="1">
      <c r="A336" s="36"/>
      <c r="B336" s="37"/>
      <c r="C336" s="222" t="s">
        <v>682</v>
      </c>
      <c r="D336" s="222" t="s">
        <v>354</v>
      </c>
      <c r="E336" s="223" t="s">
        <v>683</v>
      </c>
      <c r="F336" s="224" t="s">
        <v>684</v>
      </c>
      <c r="G336" s="225" t="s">
        <v>380</v>
      </c>
      <c r="H336" s="226">
        <v>1</v>
      </c>
      <c r="I336" s="227"/>
      <c r="J336" s="228">
        <f t="shared" ref="J336:J342" si="0">ROUND(I336*H336,2)</f>
        <v>0</v>
      </c>
      <c r="K336" s="224" t="s">
        <v>132</v>
      </c>
      <c r="L336" s="229"/>
      <c r="M336" s="230" t="s">
        <v>18</v>
      </c>
      <c r="N336" s="231" t="s">
        <v>43</v>
      </c>
      <c r="O336" s="66"/>
      <c r="P336" s="179">
        <f t="shared" ref="P336:P342" si="1">O336*H336</f>
        <v>0</v>
      </c>
      <c r="Q336" s="179">
        <v>1.09E-3</v>
      </c>
      <c r="R336" s="179">
        <f t="shared" ref="R336:R342" si="2">Q336*H336</f>
        <v>1.09E-3</v>
      </c>
      <c r="S336" s="179">
        <v>0</v>
      </c>
      <c r="T336" s="180">
        <f t="shared" ref="T336:T342" si="3">S336*H336</f>
        <v>0</v>
      </c>
      <c r="U336" s="36"/>
      <c r="V336" s="36"/>
      <c r="W336" s="36"/>
      <c r="X336" s="36"/>
      <c r="Y336" s="36"/>
      <c r="Z336" s="36"/>
      <c r="AA336" s="36"/>
      <c r="AB336" s="36"/>
      <c r="AC336" s="36"/>
      <c r="AD336" s="36"/>
      <c r="AE336" s="36"/>
      <c r="AR336" s="181" t="s">
        <v>301</v>
      </c>
      <c r="AT336" s="181" t="s">
        <v>354</v>
      </c>
      <c r="AU336" s="181" t="s">
        <v>134</v>
      </c>
      <c r="AY336" s="19" t="s">
        <v>125</v>
      </c>
      <c r="BE336" s="182">
        <f t="shared" ref="BE336:BE342" si="4">IF(N336="základní",J336,0)</f>
        <v>0</v>
      </c>
      <c r="BF336" s="182">
        <f t="shared" ref="BF336:BF342" si="5">IF(N336="snížená",J336,0)</f>
        <v>0</v>
      </c>
      <c r="BG336" s="182">
        <f t="shared" ref="BG336:BG342" si="6">IF(N336="zákl. přenesená",J336,0)</f>
        <v>0</v>
      </c>
      <c r="BH336" s="182">
        <f t="shared" ref="BH336:BH342" si="7">IF(N336="sníž. přenesená",J336,0)</f>
        <v>0</v>
      </c>
      <c r="BI336" s="182">
        <f t="shared" ref="BI336:BI342" si="8">IF(N336="nulová",J336,0)</f>
        <v>0</v>
      </c>
      <c r="BJ336" s="19" t="s">
        <v>134</v>
      </c>
      <c r="BK336" s="182">
        <f t="shared" ref="BK336:BK342" si="9">ROUND(I336*H336,2)</f>
        <v>0</v>
      </c>
      <c r="BL336" s="19" t="s">
        <v>216</v>
      </c>
      <c r="BM336" s="181" t="s">
        <v>685</v>
      </c>
    </row>
    <row r="337" spans="1:65" s="2" customFormat="1" ht="33" customHeight="1">
      <c r="A337" s="36"/>
      <c r="B337" s="37"/>
      <c r="C337" s="170" t="s">
        <v>686</v>
      </c>
      <c r="D337" s="170" t="s">
        <v>128</v>
      </c>
      <c r="E337" s="171" t="s">
        <v>687</v>
      </c>
      <c r="F337" s="172" t="s">
        <v>688</v>
      </c>
      <c r="G337" s="173" t="s">
        <v>380</v>
      </c>
      <c r="H337" s="174">
        <v>7</v>
      </c>
      <c r="I337" s="175"/>
      <c r="J337" s="176">
        <f t="shared" si="0"/>
        <v>0</v>
      </c>
      <c r="K337" s="172" t="s">
        <v>18</v>
      </c>
      <c r="L337" s="41"/>
      <c r="M337" s="177" t="s">
        <v>18</v>
      </c>
      <c r="N337" s="178" t="s">
        <v>43</v>
      </c>
      <c r="O337" s="66"/>
      <c r="P337" s="179">
        <f t="shared" si="1"/>
        <v>0</v>
      </c>
      <c r="Q337" s="179">
        <v>0</v>
      </c>
      <c r="R337" s="179">
        <f t="shared" si="2"/>
        <v>0</v>
      </c>
      <c r="S337" s="179">
        <v>0</v>
      </c>
      <c r="T337" s="180">
        <f t="shared" si="3"/>
        <v>0</v>
      </c>
      <c r="U337" s="36"/>
      <c r="V337" s="36"/>
      <c r="W337" s="36"/>
      <c r="X337" s="36"/>
      <c r="Y337" s="36"/>
      <c r="Z337" s="36"/>
      <c r="AA337" s="36"/>
      <c r="AB337" s="36"/>
      <c r="AC337" s="36"/>
      <c r="AD337" s="36"/>
      <c r="AE337" s="36"/>
      <c r="AR337" s="181" t="s">
        <v>216</v>
      </c>
      <c r="AT337" s="181" t="s">
        <v>128</v>
      </c>
      <c r="AU337" s="181" t="s">
        <v>134</v>
      </c>
      <c r="AY337" s="19" t="s">
        <v>125</v>
      </c>
      <c r="BE337" s="182">
        <f t="shared" si="4"/>
        <v>0</v>
      </c>
      <c r="BF337" s="182">
        <f t="shared" si="5"/>
        <v>0</v>
      </c>
      <c r="BG337" s="182">
        <f t="shared" si="6"/>
        <v>0</v>
      </c>
      <c r="BH337" s="182">
        <f t="shared" si="7"/>
        <v>0</v>
      </c>
      <c r="BI337" s="182">
        <f t="shared" si="8"/>
        <v>0</v>
      </c>
      <c r="BJ337" s="19" t="s">
        <v>134</v>
      </c>
      <c r="BK337" s="182">
        <f t="shared" si="9"/>
        <v>0</v>
      </c>
      <c r="BL337" s="19" t="s">
        <v>216</v>
      </c>
      <c r="BM337" s="181" t="s">
        <v>689</v>
      </c>
    </row>
    <row r="338" spans="1:65" s="2" customFormat="1" ht="33" customHeight="1">
      <c r="A338" s="36"/>
      <c r="B338" s="37"/>
      <c r="C338" s="170" t="s">
        <v>690</v>
      </c>
      <c r="D338" s="170" t="s">
        <v>128</v>
      </c>
      <c r="E338" s="171" t="s">
        <v>691</v>
      </c>
      <c r="F338" s="172" t="s">
        <v>692</v>
      </c>
      <c r="G338" s="173" t="s">
        <v>380</v>
      </c>
      <c r="H338" s="174">
        <v>12</v>
      </c>
      <c r="I338" s="175"/>
      <c r="J338" s="176">
        <f t="shared" si="0"/>
        <v>0</v>
      </c>
      <c r="K338" s="172" t="s">
        <v>18</v>
      </c>
      <c r="L338" s="41"/>
      <c r="M338" s="177" t="s">
        <v>18</v>
      </c>
      <c r="N338" s="178" t="s">
        <v>43</v>
      </c>
      <c r="O338" s="66"/>
      <c r="P338" s="179">
        <f t="shared" si="1"/>
        <v>0</v>
      </c>
      <c r="Q338" s="179">
        <v>0</v>
      </c>
      <c r="R338" s="179">
        <f t="shared" si="2"/>
        <v>0</v>
      </c>
      <c r="S338" s="179">
        <v>0</v>
      </c>
      <c r="T338" s="180">
        <f t="shared" si="3"/>
        <v>0</v>
      </c>
      <c r="U338" s="36"/>
      <c r="V338" s="36"/>
      <c r="W338" s="36"/>
      <c r="X338" s="36"/>
      <c r="Y338" s="36"/>
      <c r="Z338" s="36"/>
      <c r="AA338" s="36"/>
      <c r="AB338" s="36"/>
      <c r="AC338" s="36"/>
      <c r="AD338" s="36"/>
      <c r="AE338" s="36"/>
      <c r="AR338" s="181" t="s">
        <v>216</v>
      </c>
      <c r="AT338" s="181" t="s">
        <v>128</v>
      </c>
      <c r="AU338" s="181" t="s">
        <v>134</v>
      </c>
      <c r="AY338" s="19" t="s">
        <v>125</v>
      </c>
      <c r="BE338" s="182">
        <f t="shared" si="4"/>
        <v>0</v>
      </c>
      <c r="BF338" s="182">
        <f t="shared" si="5"/>
        <v>0</v>
      </c>
      <c r="BG338" s="182">
        <f t="shared" si="6"/>
        <v>0</v>
      </c>
      <c r="BH338" s="182">
        <f t="shared" si="7"/>
        <v>0</v>
      </c>
      <c r="BI338" s="182">
        <f t="shared" si="8"/>
        <v>0</v>
      </c>
      <c r="BJ338" s="19" t="s">
        <v>134</v>
      </c>
      <c r="BK338" s="182">
        <f t="shared" si="9"/>
        <v>0</v>
      </c>
      <c r="BL338" s="19" t="s">
        <v>216</v>
      </c>
      <c r="BM338" s="181" t="s">
        <v>693</v>
      </c>
    </row>
    <row r="339" spans="1:65" s="2" customFormat="1" ht="24.15" customHeight="1">
      <c r="A339" s="36"/>
      <c r="B339" s="37"/>
      <c r="C339" s="170" t="s">
        <v>694</v>
      </c>
      <c r="D339" s="170" t="s">
        <v>128</v>
      </c>
      <c r="E339" s="171" t="s">
        <v>695</v>
      </c>
      <c r="F339" s="172" t="s">
        <v>696</v>
      </c>
      <c r="G339" s="173" t="s">
        <v>380</v>
      </c>
      <c r="H339" s="174">
        <v>5</v>
      </c>
      <c r="I339" s="175"/>
      <c r="J339" s="176">
        <f t="shared" si="0"/>
        <v>0</v>
      </c>
      <c r="K339" s="172" t="s">
        <v>18</v>
      </c>
      <c r="L339" s="41"/>
      <c r="M339" s="177" t="s">
        <v>18</v>
      </c>
      <c r="N339" s="178" t="s">
        <v>43</v>
      </c>
      <c r="O339" s="66"/>
      <c r="P339" s="179">
        <f t="shared" si="1"/>
        <v>0</v>
      </c>
      <c r="Q339" s="179">
        <v>0</v>
      </c>
      <c r="R339" s="179">
        <f t="shared" si="2"/>
        <v>0</v>
      </c>
      <c r="S339" s="179">
        <v>0</v>
      </c>
      <c r="T339" s="180">
        <f t="shared" si="3"/>
        <v>0</v>
      </c>
      <c r="U339" s="36"/>
      <c r="V339" s="36"/>
      <c r="W339" s="36"/>
      <c r="X339" s="36"/>
      <c r="Y339" s="36"/>
      <c r="Z339" s="36"/>
      <c r="AA339" s="36"/>
      <c r="AB339" s="36"/>
      <c r="AC339" s="36"/>
      <c r="AD339" s="36"/>
      <c r="AE339" s="36"/>
      <c r="AR339" s="181" t="s">
        <v>216</v>
      </c>
      <c r="AT339" s="181" t="s">
        <v>128</v>
      </c>
      <c r="AU339" s="181" t="s">
        <v>134</v>
      </c>
      <c r="AY339" s="19" t="s">
        <v>125</v>
      </c>
      <c r="BE339" s="182">
        <f t="shared" si="4"/>
        <v>0</v>
      </c>
      <c r="BF339" s="182">
        <f t="shared" si="5"/>
        <v>0</v>
      </c>
      <c r="BG339" s="182">
        <f t="shared" si="6"/>
        <v>0</v>
      </c>
      <c r="BH339" s="182">
        <f t="shared" si="7"/>
        <v>0</v>
      </c>
      <c r="BI339" s="182">
        <f t="shared" si="8"/>
        <v>0</v>
      </c>
      <c r="BJ339" s="19" t="s">
        <v>134</v>
      </c>
      <c r="BK339" s="182">
        <f t="shared" si="9"/>
        <v>0</v>
      </c>
      <c r="BL339" s="19" t="s">
        <v>216</v>
      </c>
      <c r="BM339" s="181" t="s">
        <v>697</v>
      </c>
    </row>
    <row r="340" spans="1:65" s="2" customFormat="1" ht="16.5" customHeight="1">
      <c r="A340" s="36"/>
      <c r="B340" s="37"/>
      <c r="C340" s="222" t="s">
        <v>698</v>
      </c>
      <c r="D340" s="222" t="s">
        <v>354</v>
      </c>
      <c r="E340" s="223" t="s">
        <v>699</v>
      </c>
      <c r="F340" s="224" t="s">
        <v>700</v>
      </c>
      <c r="G340" s="225" t="s">
        <v>380</v>
      </c>
      <c r="H340" s="226">
        <v>5</v>
      </c>
      <c r="I340" s="227"/>
      <c r="J340" s="228">
        <f t="shared" si="0"/>
        <v>0</v>
      </c>
      <c r="K340" s="224" t="s">
        <v>18</v>
      </c>
      <c r="L340" s="229"/>
      <c r="M340" s="230" t="s">
        <v>18</v>
      </c>
      <c r="N340" s="231" t="s">
        <v>43</v>
      </c>
      <c r="O340" s="66"/>
      <c r="P340" s="179">
        <f t="shared" si="1"/>
        <v>0</v>
      </c>
      <c r="Q340" s="179">
        <v>1E-3</v>
      </c>
      <c r="R340" s="179">
        <f t="shared" si="2"/>
        <v>5.0000000000000001E-3</v>
      </c>
      <c r="S340" s="179">
        <v>0</v>
      </c>
      <c r="T340" s="180">
        <f t="shared" si="3"/>
        <v>0</v>
      </c>
      <c r="U340" s="36"/>
      <c r="V340" s="36"/>
      <c r="W340" s="36"/>
      <c r="X340" s="36"/>
      <c r="Y340" s="36"/>
      <c r="Z340" s="36"/>
      <c r="AA340" s="36"/>
      <c r="AB340" s="36"/>
      <c r="AC340" s="36"/>
      <c r="AD340" s="36"/>
      <c r="AE340" s="36"/>
      <c r="AR340" s="181" t="s">
        <v>301</v>
      </c>
      <c r="AT340" s="181" t="s">
        <v>354</v>
      </c>
      <c r="AU340" s="181" t="s">
        <v>134</v>
      </c>
      <c r="AY340" s="19" t="s">
        <v>125</v>
      </c>
      <c r="BE340" s="182">
        <f t="shared" si="4"/>
        <v>0</v>
      </c>
      <c r="BF340" s="182">
        <f t="shared" si="5"/>
        <v>0</v>
      </c>
      <c r="BG340" s="182">
        <f t="shared" si="6"/>
        <v>0</v>
      </c>
      <c r="BH340" s="182">
        <f t="shared" si="7"/>
        <v>0</v>
      </c>
      <c r="BI340" s="182">
        <f t="shared" si="8"/>
        <v>0</v>
      </c>
      <c r="BJ340" s="19" t="s">
        <v>134</v>
      </c>
      <c r="BK340" s="182">
        <f t="shared" si="9"/>
        <v>0</v>
      </c>
      <c r="BL340" s="19" t="s">
        <v>216</v>
      </c>
      <c r="BM340" s="181" t="s">
        <v>701</v>
      </c>
    </row>
    <row r="341" spans="1:65" s="2" customFormat="1" ht="24.15" customHeight="1">
      <c r="A341" s="36"/>
      <c r="B341" s="37"/>
      <c r="C341" s="170" t="s">
        <v>702</v>
      </c>
      <c r="D341" s="170" t="s">
        <v>128</v>
      </c>
      <c r="E341" s="171" t="s">
        <v>703</v>
      </c>
      <c r="F341" s="172" t="s">
        <v>704</v>
      </c>
      <c r="G341" s="173" t="s">
        <v>380</v>
      </c>
      <c r="H341" s="174">
        <v>1</v>
      </c>
      <c r="I341" s="175"/>
      <c r="J341" s="176">
        <f t="shared" si="0"/>
        <v>0</v>
      </c>
      <c r="K341" s="172" t="s">
        <v>18</v>
      </c>
      <c r="L341" s="41"/>
      <c r="M341" s="177" t="s">
        <v>18</v>
      </c>
      <c r="N341" s="178" t="s">
        <v>43</v>
      </c>
      <c r="O341" s="66"/>
      <c r="P341" s="179">
        <f t="shared" si="1"/>
        <v>0</v>
      </c>
      <c r="Q341" s="179">
        <v>0</v>
      </c>
      <c r="R341" s="179">
        <f t="shared" si="2"/>
        <v>0</v>
      </c>
      <c r="S341" s="179">
        <v>0</v>
      </c>
      <c r="T341" s="180">
        <f t="shared" si="3"/>
        <v>0</v>
      </c>
      <c r="U341" s="36"/>
      <c r="V341" s="36"/>
      <c r="W341" s="36"/>
      <c r="X341" s="36"/>
      <c r="Y341" s="36"/>
      <c r="Z341" s="36"/>
      <c r="AA341" s="36"/>
      <c r="AB341" s="36"/>
      <c r="AC341" s="36"/>
      <c r="AD341" s="36"/>
      <c r="AE341" s="36"/>
      <c r="AR341" s="181" t="s">
        <v>216</v>
      </c>
      <c r="AT341" s="181" t="s">
        <v>128</v>
      </c>
      <c r="AU341" s="181" t="s">
        <v>134</v>
      </c>
      <c r="AY341" s="19" t="s">
        <v>125</v>
      </c>
      <c r="BE341" s="182">
        <f t="shared" si="4"/>
        <v>0</v>
      </c>
      <c r="BF341" s="182">
        <f t="shared" si="5"/>
        <v>0</v>
      </c>
      <c r="BG341" s="182">
        <f t="shared" si="6"/>
        <v>0</v>
      </c>
      <c r="BH341" s="182">
        <f t="shared" si="7"/>
        <v>0</v>
      </c>
      <c r="BI341" s="182">
        <f t="shared" si="8"/>
        <v>0</v>
      </c>
      <c r="BJ341" s="19" t="s">
        <v>134</v>
      </c>
      <c r="BK341" s="182">
        <f t="shared" si="9"/>
        <v>0</v>
      </c>
      <c r="BL341" s="19" t="s">
        <v>216</v>
      </c>
      <c r="BM341" s="181" t="s">
        <v>705</v>
      </c>
    </row>
    <row r="342" spans="1:65" s="2" customFormat="1" ht="24.15" customHeight="1">
      <c r="A342" s="36"/>
      <c r="B342" s="37"/>
      <c r="C342" s="170" t="s">
        <v>706</v>
      </c>
      <c r="D342" s="170" t="s">
        <v>128</v>
      </c>
      <c r="E342" s="171" t="s">
        <v>707</v>
      </c>
      <c r="F342" s="172" t="s">
        <v>708</v>
      </c>
      <c r="G342" s="173" t="s">
        <v>362</v>
      </c>
      <c r="H342" s="232"/>
      <c r="I342" s="175"/>
      <c r="J342" s="176">
        <f t="shared" si="0"/>
        <v>0</v>
      </c>
      <c r="K342" s="172" t="s">
        <v>132</v>
      </c>
      <c r="L342" s="41"/>
      <c r="M342" s="177" t="s">
        <v>18</v>
      </c>
      <c r="N342" s="178" t="s">
        <v>43</v>
      </c>
      <c r="O342" s="66"/>
      <c r="P342" s="179">
        <f t="shared" si="1"/>
        <v>0</v>
      </c>
      <c r="Q342" s="179">
        <v>0</v>
      </c>
      <c r="R342" s="179">
        <f t="shared" si="2"/>
        <v>0</v>
      </c>
      <c r="S342" s="179">
        <v>0</v>
      </c>
      <c r="T342" s="180">
        <f t="shared" si="3"/>
        <v>0</v>
      </c>
      <c r="U342" s="36"/>
      <c r="V342" s="36"/>
      <c r="W342" s="36"/>
      <c r="X342" s="36"/>
      <c r="Y342" s="36"/>
      <c r="Z342" s="36"/>
      <c r="AA342" s="36"/>
      <c r="AB342" s="36"/>
      <c r="AC342" s="36"/>
      <c r="AD342" s="36"/>
      <c r="AE342" s="36"/>
      <c r="AR342" s="181" t="s">
        <v>216</v>
      </c>
      <c r="AT342" s="181" t="s">
        <v>128</v>
      </c>
      <c r="AU342" s="181" t="s">
        <v>134</v>
      </c>
      <c r="AY342" s="19" t="s">
        <v>125</v>
      </c>
      <c r="BE342" s="182">
        <f t="shared" si="4"/>
        <v>0</v>
      </c>
      <c r="BF342" s="182">
        <f t="shared" si="5"/>
        <v>0</v>
      </c>
      <c r="BG342" s="182">
        <f t="shared" si="6"/>
        <v>0</v>
      </c>
      <c r="BH342" s="182">
        <f t="shared" si="7"/>
        <v>0</v>
      </c>
      <c r="BI342" s="182">
        <f t="shared" si="8"/>
        <v>0</v>
      </c>
      <c r="BJ342" s="19" t="s">
        <v>134</v>
      </c>
      <c r="BK342" s="182">
        <f t="shared" si="9"/>
        <v>0</v>
      </c>
      <c r="BL342" s="19" t="s">
        <v>216</v>
      </c>
      <c r="BM342" s="181" t="s">
        <v>709</v>
      </c>
    </row>
    <row r="343" spans="1:65" s="2" customFormat="1">
      <c r="A343" s="36"/>
      <c r="B343" s="37"/>
      <c r="C343" s="38"/>
      <c r="D343" s="183" t="s">
        <v>136</v>
      </c>
      <c r="E343" s="38"/>
      <c r="F343" s="184" t="s">
        <v>710</v>
      </c>
      <c r="G343" s="38"/>
      <c r="H343" s="38"/>
      <c r="I343" s="185"/>
      <c r="J343" s="38"/>
      <c r="K343" s="38"/>
      <c r="L343" s="41"/>
      <c r="M343" s="186"/>
      <c r="N343" s="187"/>
      <c r="O343" s="66"/>
      <c r="P343" s="66"/>
      <c r="Q343" s="66"/>
      <c r="R343" s="66"/>
      <c r="S343" s="66"/>
      <c r="T343" s="67"/>
      <c r="U343" s="36"/>
      <c r="V343" s="36"/>
      <c r="W343" s="36"/>
      <c r="X343" s="36"/>
      <c r="Y343" s="36"/>
      <c r="Z343" s="36"/>
      <c r="AA343" s="36"/>
      <c r="AB343" s="36"/>
      <c r="AC343" s="36"/>
      <c r="AD343" s="36"/>
      <c r="AE343" s="36"/>
      <c r="AT343" s="19" t="s">
        <v>136</v>
      </c>
      <c r="AU343" s="19" t="s">
        <v>134</v>
      </c>
    </row>
    <row r="344" spans="1:65" s="12" customFormat="1" ht="22.8" customHeight="1">
      <c r="B344" s="154"/>
      <c r="C344" s="155"/>
      <c r="D344" s="156" t="s">
        <v>70</v>
      </c>
      <c r="E344" s="168" t="s">
        <v>711</v>
      </c>
      <c r="F344" s="168" t="s">
        <v>712</v>
      </c>
      <c r="G344" s="155"/>
      <c r="H344" s="155"/>
      <c r="I344" s="158"/>
      <c r="J344" s="169">
        <f>BK344</f>
        <v>0</v>
      </c>
      <c r="K344" s="155"/>
      <c r="L344" s="160"/>
      <c r="M344" s="161"/>
      <c r="N344" s="162"/>
      <c r="O344" s="162"/>
      <c r="P344" s="163">
        <f>SUM(P345:P358)</f>
        <v>0</v>
      </c>
      <c r="Q344" s="162"/>
      <c r="R344" s="163">
        <f>SUM(R345:R358)</f>
        <v>1.3700000000000001E-3</v>
      </c>
      <c r="S344" s="162"/>
      <c r="T344" s="164">
        <f>SUM(T345:T358)</f>
        <v>2.9999999999999997E-4</v>
      </c>
      <c r="AR344" s="165" t="s">
        <v>134</v>
      </c>
      <c r="AT344" s="166" t="s">
        <v>70</v>
      </c>
      <c r="AU344" s="166" t="s">
        <v>76</v>
      </c>
      <c r="AY344" s="165" t="s">
        <v>125</v>
      </c>
      <c r="BK344" s="167">
        <f>SUM(BK345:BK358)</f>
        <v>0</v>
      </c>
    </row>
    <row r="345" spans="1:65" s="2" customFormat="1" ht="16.5" customHeight="1">
      <c r="A345" s="36"/>
      <c r="B345" s="37"/>
      <c r="C345" s="170" t="s">
        <v>713</v>
      </c>
      <c r="D345" s="170" t="s">
        <v>128</v>
      </c>
      <c r="E345" s="171" t="s">
        <v>714</v>
      </c>
      <c r="F345" s="172" t="s">
        <v>715</v>
      </c>
      <c r="G345" s="173" t="s">
        <v>207</v>
      </c>
      <c r="H345" s="174">
        <v>35</v>
      </c>
      <c r="I345" s="175"/>
      <c r="J345" s="176">
        <f>ROUND(I345*H345,2)</f>
        <v>0</v>
      </c>
      <c r="K345" s="172" t="s">
        <v>132</v>
      </c>
      <c r="L345" s="41"/>
      <c r="M345" s="177" t="s">
        <v>18</v>
      </c>
      <c r="N345" s="178" t="s">
        <v>43</v>
      </c>
      <c r="O345" s="66"/>
      <c r="P345" s="179">
        <f>O345*H345</f>
        <v>0</v>
      </c>
      <c r="Q345" s="179">
        <v>0</v>
      </c>
      <c r="R345" s="179">
        <f>Q345*H345</f>
        <v>0</v>
      </c>
      <c r="S345" s="179">
        <v>0</v>
      </c>
      <c r="T345" s="180">
        <f>S345*H345</f>
        <v>0</v>
      </c>
      <c r="U345" s="36"/>
      <c r="V345" s="36"/>
      <c r="W345" s="36"/>
      <c r="X345" s="36"/>
      <c r="Y345" s="36"/>
      <c r="Z345" s="36"/>
      <c r="AA345" s="36"/>
      <c r="AB345" s="36"/>
      <c r="AC345" s="36"/>
      <c r="AD345" s="36"/>
      <c r="AE345" s="36"/>
      <c r="AR345" s="181" t="s">
        <v>216</v>
      </c>
      <c r="AT345" s="181" t="s">
        <v>128</v>
      </c>
      <c r="AU345" s="181" t="s">
        <v>134</v>
      </c>
      <c r="AY345" s="19" t="s">
        <v>125</v>
      </c>
      <c r="BE345" s="182">
        <f>IF(N345="základní",J345,0)</f>
        <v>0</v>
      </c>
      <c r="BF345" s="182">
        <f>IF(N345="snížená",J345,0)</f>
        <v>0</v>
      </c>
      <c r="BG345" s="182">
        <f>IF(N345="zákl. přenesená",J345,0)</f>
        <v>0</v>
      </c>
      <c r="BH345" s="182">
        <f>IF(N345="sníž. přenesená",J345,0)</f>
        <v>0</v>
      </c>
      <c r="BI345" s="182">
        <f>IF(N345="nulová",J345,0)</f>
        <v>0</v>
      </c>
      <c r="BJ345" s="19" t="s">
        <v>134</v>
      </c>
      <c r="BK345" s="182">
        <f>ROUND(I345*H345,2)</f>
        <v>0</v>
      </c>
      <c r="BL345" s="19" t="s">
        <v>216</v>
      </c>
      <c r="BM345" s="181" t="s">
        <v>716</v>
      </c>
    </row>
    <row r="346" spans="1:65" s="2" customFormat="1">
      <c r="A346" s="36"/>
      <c r="B346" s="37"/>
      <c r="C346" s="38"/>
      <c r="D346" s="183" t="s">
        <v>136</v>
      </c>
      <c r="E346" s="38"/>
      <c r="F346" s="184" t="s">
        <v>717</v>
      </c>
      <c r="G346" s="38"/>
      <c r="H346" s="38"/>
      <c r="I346" s="185"/>
      <c r="J346" s="38"/>
      <c r="K346" s="38"/>
      <c r="L346" s="41"/>
      <c r="M346" s="186"/>
      <c r="N346" s="187"/>
      <c r="O346" s="66"/>
      <c r="P346" s="66"/>
      <c r="Q346" s="66"/>
      <c r="R346" s="66"/>
      <c r="S346" s="66"/>
      <c r="T346" s="67"/>
      <c r="U346" s="36"/>
      <c r="V346" s="36"/>
      <c r="W346" s="36"/>
      <c r="X346" s="36"/>
      <c r="Y346" s="36"/>
      <c r="Z346" s="36"/>
      <c r="AA346" s="36"/>
      <c r="AB346" s="36"/>
      <c r="AC346" s="36"/>
      <c r="AD346" s="36"/>
      <c r="AE346" s="36"/>
      <c r="AT346" s="19" t="s">
        <v>136</v>
      </c>
      <c r="AU346" s="19" t="s">
        <v>134</v>
      </c>
    </row>
    <row r="347" spans="1:65" s="2" customFormat="1" ht="16.5" customHeight="1">
      <c r="A347" s="36"/>
      <c r="B347" s="37"/>
      <c r="C347" s="222" t="s">
        <v>718</v>
      </c>
      <c r="D347" s="222" t="s">
        <v>354</v>
      </c>
      <c r="E347" s="223" t="s">
        <v>719</v>
      </c>
      <c r="F347" s="224" t="s">
        <v>720</v>
      </c>
      <c r="G347" s="225" t="s">
        <v>207</v>
      </c>
      <c r="H347" s="226">
        <v>42</v>
      </c>
      <c r="I347" s="227"/>
      <c r="J347" s="228">
        <f>ROUND(I347*H347,2)</f>
        <v>0</v>
      </c>
      <c r="K347" s="224" t="s">
        <v>132</v>
      </c>
      <c r="L347" s="229"/>
      <c r="M347" s="230" t="s">
        <v>18</v>
      </c>
      <c r="N347" s="231" t="s">
        <v>43</v>
      </c>
      <c r="O347" s="66"/>
      <c r="P347" s="179">
        <f>O347*H347</f>
        <v>0</v>
      </c>
      <c r="Q347" s="179">
        <v>2.0000000000000002E-5</v>
      </c>
      <c r="R347" s="179">
        <f>Q347*H347</f>
        <v>8.4000000000000003E-4</v>
      </c>
      <c r="S347" s="179">
        <v>0</v>
      </c>
      <c r="T347" s="180">
        <f>S347*H347</f>
        <v>0</v>
      </c>
      <c r="U347" s="36"/>
      <c r="V347" s="36"/>
      <c r="W347" s="36"/>
      <c r="X347" s="36"/>
      <c r="Y347" s="36"/>
      <c r="Z347" s="36"/>
      <c r="AA347" s="36"/>
      <c r="AB347" s="36"/>
      <c r="AC347" s="36"/>
      <c r="AD347" s="36"/>
      <c r="AE347" s="36"/>
      <c r="AR347" s="181" t="s">
        <v>301</v>
      </c>
      <c r="AT347" s="181" t="s">
        <v>354</v>
      </c>
      <c r="AU347" s="181" t="s">
        <v>134</v>
      </c>
      <c r="AY347" s="19" t="s">
        <v>125</v>
      </c>
      <c r="BE347" s="182">
        <f>IF(N347="základní",J347,0)</f>
        <v>0</v>
      </c>
      <c r="BF347" s="182">
        <f>IF(N347="snížená",J347,0)</f>
        <v>0</v>
      </c>
      <c r="BG347" s="182">
        <f>IF(N347="zákl. přenesená",J347,0)</f>
        <v>0</v>
      </c>
      <c r="BH347" s="182">
        <f>IF(N347="sníž. přenesená",J347,0)</f>
        <v>0</v>
      </c>
      <c r="BI347" s="182">
        <f>IF(N347="nulová",J347,0)</f>
        <v>0</v>
      </c>
      <c r="BJ347" s="19" t="s">
        <v>134</v>
      </c>
      <c r="BK347" s="182">
        <f>ROUND(I347*H347,2)</f>
        <v>0</v>
      </c>
      <c r="BL347" s="19" t="s">
        <v>216</v>
      </c>
      <c r="BM347" s="181" t="s">
        <v>721</v>
      </c>
    </row>
    <row r="348" spans="1:65" s="13" customFormat="1">
      <c r="B348" s="188"/>
      <c r="C348" s="189"/>
      <c r="D348" s="190" t="s">
        <v>138</v>
      </c>
      <c r="E348" s="189"/>
      <c r="F348" s="192" t="s">
        <v>722</v>
      </c>
      <c r="G348" s="189"/>
      <c r="H348" s="193">
        <v>42</v>
      </c>
      <c r="I348" s="194"/>
      <c r="J348" s="189"/>
      <c r="K348" s="189"/>
      <c r="L348" s="195"/>
      <c r="M348" s="196"/>
      <c r="N348" s="197"/>
      <c r="O348" s="197"/>
      <c r="P348" s="197"/>
      <c r="Q348" s="197"/>
      <c r="R348" s="197"/>
      <c r="S348" s="197"/>
      <c r="T348" s="198"/>
      <c r="AT348" s="199" t="s">
        <v>138</v>
      </c>
      <c r="AU348" s="199" t="s">
        <v>134</v>
      </c>
      <c r="AV348" s="13" t="s">
        <v>134</v>
      </c>
      <c r="AW348" s="13" t="s">
        <v>4</v>
      </c>
      <c r="AX348" s="13" t="s">
        <v>76</v>
      </c>
      <c r="AY348" s="199" t="s">
        <v>125</v>
      </c>
    </row>
    <row r="349" spans="1:65" s="2" customFormat="1" ht="16.5" customHeight="1">
      <c r="A349" s="36"/>
      <c r="B349" s="37"/>
      <c r="C349" s="170" t="s">
        <v>723</v>
      </c>
      <c r="D349" s="170" t="s">
        <v>128</v>
      </c>
      <c r="E349" s="171" t="s">
        <v>724</v>
      </c>
      <c r="F349" s="172" t="s">
        <v>725</v>
      </c>
      <c r="G349" s="173" t="s">
        <v>380</v>
      </c>
      <c r="H349" s="174">
        <v>1</v>
      </c>
      <c r="I349" s="175"/>
      <c r="J349" s="176">
        <f>ROUND(I349*H349,2)</f>
        <v>0</v>
      </c>
      <c r="K349" s="172" t="s">
        <v>18</v>
      </c>
      <c r="L349" s="41"/>
      <c r="M349" s="177" t="s">
        <v>18</v>
      </c>
      <c r="N349" s="178" t="s">
        <v>43</v>
      </c>
      <c r="O349" s="66"/>
      <c r="P349" s="179">
        <f>O349*H349</f>
        <v>0</v>
      </c>
      <c r="Q349" s="179">
        <v>0</v>
      </c>
      <c r="R349" s="179">
        <f>Q349*H349</f>
        <v>0</v>
      </c>
      <c r="S349" s="179">
        <v>0</v>
      </c>
      <c r="T349" s="180">
        <f>S349*H349</f>
        <v>0</v>
      </c>
      <c r="U349" s="36"/>
      <c r="V349" s="36"/>
      <c r="W349" s="36"/>
      <c r="X349" s="36"/>
      <c r="Y349" s="36"/>
      <c r="Z349" s="36"/>
      <c r="AA349" s="36"/>
      <c r="AB349" s="36"/>
      <c r="AC349" s="36"/>
      <c r="AD349" s="36"/>
      <c r="AE349" s="36"/>
      <c r="AR349" s="181" t="s">
        <v>216</v>
      </c>
      <c r="AT349" s="181" t="s">
        <v>128</v>
      </c>
      <c r="AU349" s="181" t="s">
        <v>134</v>
      </c>
      <c r="AY349" s="19" t="s">
        <v>125</v>
      </c>
      <c r="BE349" s="182">
        <f>IF(N349="základní",J349,0)</f>
        <v>0</v>
      </c>
      <c r="BF349" s="182">
        <f>IF(N349="snížená",J349,0)</f>
        <v>0</v>
      </c>
      <c r="BG349" s="182">
        <f>IF(N349="zákl. přenesená",J349,0)</f>
        <v>0</v>
      </c>
      <c r="BH349" s="182">
        <f>IF(N349="sníž. přenesená",J349,0)</f>
        <v>0</v>
      </c>
      <c r="BI349" s="182">
        <f>IF(N349="nulová",J349,0)</f>
        <v>0</v>
      </c>
      <c r="BJ349" s="19" t="s">
        <v>134</v>
      </c>
      <c r="BK349" s="182">
        <f>ROUND(I349*H349,2)</f>
        <v>0</v>
      </c>
      <c r="BL349" s="19" t="s">
        <v>216</v>
      </c>
      <c r="BM349" s="181" t="s">
        <v>726</v>
      </c>
    </row>
    <row r="350" spans="1:65" s="2" customFormat="1" ht="16.5" customHeight="1">
      <c r="A350" s="36"/>
      <c r="B350" s="37"/>
      <c r="C350" s="222" t="s">
        <v>727</v>
      </c>
      <c r="D350" s="222" t="s">
        <v>354</v>
      </c>
      <c r="E350" s="223" t="s">
        <v>728</v>
      </c>
      <c r="F350" s="224" t="s">
        <v>729</v>
      </c>
      <c r="G350" s="225" t="s">
        <v>380</v>
      </c>
      <c r="H350" s="226">
        <v>1</v>
      </c>
      <c r="I350" s="227"/>
      <c r="J350" s="228">
        <f>ROUND(I350*H350,2)</f>
        <v>0</v>
      </c>
      <c r="K350" s="224" t="s">
        <v>18</v>
      </c>
      <c r="L350" s="229"/>
      <c r="M350" s="230" t="s">
        <v>18</v>
      </c>
      <c r="N350" s="231" t="s">
        <v>43</v>
      </c>
      <c r="O350" s="66"/>
      <c r="P350" s="179">
        <f>O350*H350</f>
        <v>0</v>
      </c>
      <c r="Q350" s="179">
        <v>2.5999999999999998E-4</v>
      </c>
      <c r="R350" s="179">
        <f>Q350*H350</f>
        <v>2.5999999999999998E-4</v>
      </c>
      <c r="S350" s="179">
        <v>0</v>
      </c>
      <c r="T350" s="180">
        <f>S350*H350</f>
        <v>0</v>
      </c>
      <c r="U350" s="36"/>
      <c r="V350" s="36"/>
      <c r="W350" s="36"/>
      <c r="X350" s="36"/>
      <c r="Y350" s="36"/>
      <c r="Z350" s="36"/>
      <c r="AA350" s="36"/>
      <c r="AB350" s="36"/>
      <c r="AC350" s="36"/>
      <c r="AD350" s="36"/>
      <c r="AE350" s="36"/>
      <c r="AR350" s="181" t="s">
        <v>301</v>
      </c>
      <c r="AT350" s="181" t="s">
        <v>354</v>
      </c>
      <c r="AU350" s="181" t="s">
        <v>134</v>
      </c>
      <c r="AY350" s="19" t="s">
        <v>125</v>
      </c>
      <c r="BE350" s="182">
        <f>IF(N350="základní",J350,0)</f>
        <v>0</v>
      </c>
      <c r="BF350" s="182">
        <f>IF(N350="snížená",J350,0)</f>
        <v>0</v>
      </c>
      <c r="BG350" s="182">
        <f>IF(N350="zákl. přenesená",J350,0)</f>
        <v>0</v>
      </c>
      <c r="BH350" s="182">
        <f>IF(N350="sníž. přenesená",J350,0)</f>
        <v>0</v>
      </c>
      <c r="BI350" s="182">
        <f>IF(N350="nulová",J350,0)</f>
        <v>0</v>
      </c>
      <c r="BJ350" s="19" t="s">
        <v>134</v>
      </c>
      <c r="BK350" s="182">
        <f>ROUND(I350*H350,2)</f>
        <v>0</v>
      </c>
      <c r="BL350" s="19" t="s">
        <v>216</v>
      </c>
      <c r="BM350" s="181" t="s">
        <v>730</v>
      </c>
    </row>
    <row r="351" spans="1:65" s="2" customFormat="1" ht="16.5" customHeight="1">
      <c r="A351" s="36"/>
      <c r="B351" s="37"/>
      <c r="C351" s="170" t="s">
        <v>731</v>
      </c>
      <c r="D351" s="170" t="s">
        <v>128</v>
      </c>
      <c r="E351" s="171" t="s">
        <v>732</v>
      </c>
      <c r="F351" s="172" t="s">
        <v>733</v>
      </c>
      <c r="G351" s="173" t="s">
        <v>380</v>
      </c>
      <c r="H351" s="174">
        <v>1</v>
      </c>
      <c r="I351" s="175"/>
      <c r="J351" s="176">
        <f>ROUND(I351*H351,2)</f>
        <v>0</v>
      </c>
      <c r="K351" s="172" t="s">
        <v>132</v>
      </c>
      <c r="L351" s="41"/>
      <c r="M351" s="177" t="s">
        <v>18</v>
      </c>
      <c r="N351" s="178" t="s">
        <v>43</v>
      </c>
      <c r="O351" s="66"/>
      <c r="P351" s="179">
        <f>O351*H351</f>
        <v>0</v>
      </c>
      <c r="Q351" s="179">
        <v>0</v>
      </c>
      <c r="R351" s="179">
        <f>Q351*H351</f>
        <v>0</v>
      </c>
      <c r="S351" s="179">
        <v>2.9999999999999997E-4</v>
      </c>
      <c r="T351" s="180">
        <f>S351*H351</f>
        <v>2.9999999999999997E-4</v>
      </c>
      <c r="U351" s="36"/>
      <c r="V351" s="36"/>
      <c r="W351" s="36"/>
      <c r="X351" s="36"/>
      <c r="Y351" s="36"/>
      <c r="Z351" s="36"/>
      <c r="AA351" s="36"/>
      <c r="AB351" s="36"/>
      <c r="AC351" s="36"/>
      <c r="AD351" s="36"/>
      <c r="AE351" s="36"/>
      <c r="AR351" s="181" t="s">
        <v>216</v>
      </c>
      <c r="AT351" s="181" t="s">
        <v>128</v>
      </c>
      <c r="AU351" s="181" t="s">
        <v>134</v>
      </c>
      <c r="AY351" s="19" t="s">
        <v>125</v>
      </c>
      <c r="BE351" s="182">
        <f>IF(N351="základní",J351,0)</f>
        <v>0</v>
      </c>
      <c r="BF351" s="182">
        <f>IF(N351="snížená",J351,0)</f>
        <v>0</v>
      </c>
      <c r="BG351" s="182">
        <f>IF(N351="zákl. přenesená",J351,0)</f>
        <v>0</v>
      </c>
      <c r="BH351" s="182">
        <f>IF(N351="sníž. přenesená",J351,0)</f>
        <v>0</v>
      </c>
      <c r="BI351" s="182">
        <f>IF(N351="nulová",J351,0)</f>
        <v>0</v>
      </c>
      <c r="BJ351" s="19" t="s">
        <v>134</v>
      </c>
      <c r="BK351" s="182">
        <f>ROUND(I351*H351,2)</f>
        <v>0</v>
      </c>
      <c r="BL351" s="19" t="s">
        <v>216</v>
      </c>
      <c r="BM351" s="181" t="s">
        <v>734</v>
      </c>
    </row>
    <row r="352" spans="1:65" s="2" customFormat="1">
      <c r="A352" s="36"/>
      <c r="B352" s="37"/>
      <c r="C352" s="38"/>
      <c r="D352" s="183" t="s">
        <v>136</v>
      </c>
      <c r="E352" s="38"/>
      <c r="F352" s="184" t="s">
        <v>735</v>
      </c>
      <c r="G352" s="38"/>
      <c r="H352" s="38"/>
      <c r="I352" s="185"/>
      <c r="J352" s="38"/>
      <c r="K352" s="38"/>
      <c r="L352" s="41"/>
      <c r="M352" s="186"/>
      <c r="N352" s="187"/>
      <c r="O352" s="66"/>
      <c r="P352" s="66"/>
      <c r="Q352" s="66"/>
      <c r="R352" s="66"/>
      <c r="S352" s="66"/>
      <c r="T352" s="67"/>
      <c r="U352" s="36"/>
      <c r="V352" s="36"/>
      <c r="W352" s="36"/>
      <c r="X352" s="36"/>
      <c r="Y352" s="36"/>
      <c r="Z352" s="36"/>
      <c r="AA352" s="36"/>
      <c r="AB352" s="36"/>
      <c r="AC352" s="36"/>
      <c r="AD352" s="36"/>
      <c r="AE352" s="36"/>
      <c r="AT352" s="19" t="s">
        <v>136</v>
      </c>
      <c r="AU352" s="19" t="s">
        <v>134</v>
      </c>
    </row>
    <row r="353" spans="1:65" s="2" customFormat="1" ht="16.5" customHeight="1">
      <c r="A353" s="36"/>
      <c r="B353" s="37"/>
      <c r="C353" s="170" t="s">
        <v>736</v>
      </c>
      <c r="D353" s="170" t="s">
        <v>128</v>
      </c>
      <c r="E353" s="171" t="s">
        <v>737</v>
      </c>
      <c r="F353" s="172" t="s">
        <v>738</v>
      </c>
      <c r="G353" s="173" t="s">
        <v>380</v>
      </c>
      <c r="H353" s="174">
        <v>1</v>
      </c>
      <c r="I353" s="175"/>
      <c r="J353" s="176">
        <f>ROUND(I353*H353,2)</f>
        <v>0</v>
      </c>
      <c r="K353" s="172" t="s">
        <v>132</v>
      </c>
      <c r="L353" s="41"/>
      <c r="M353" s="177" t="s">
        <v>18</v>
      </c>
      <c r="N353" s="178" t="s">
        <v>43</v>
      </c>
      <c r="O353" s="66"/>
      <c r="P353" s="179">
        <f>O353*H353</f>
        <v>0</v>
      </c>
      <c r="Q353" s="179">
        <v>0</v>
      </c>
      <c r="R353" s="179">
        <f>Q353*H353</f>
        <v>0</v>
      </c>
      <c r="S353" s="179">
        <v>0</v>
      </c>
      <c r="T353" s="180">
        <f>S353*H353</f>
        <v>0</v>
      </c>
      <c r="U353" s="36"/>
      <c r="V353" s="36"/>
      <c r="W353" s="36"/>
      <c r="X353" s="36"/>
      <c r="Y353" s="36"/>
      <c r="Z353" s="36"/>
      <c r="AA353" s="36"/>
      <c r="AB353" s="36"/>
      <c r="AC353" s="36"/>
      <c r="AD353" s="36"/>
      <c r="AE353" s="36"/>
      <c r="AR353" s="181" t="s">
        <v>216</v>
      </c>
      <c r="AT353" s="181" t="s">
        <v>128</v>
      </c>
      <c r="AU353" s="181" t="s">
        <v>134</v>
      </c>
      <c r="AY353" s="19" t="s">
        <v>125</v>
      </c>
      <c r="BE353" s="182">
        <f>IF(N353="základní",J353,0)</f>
        <v>0</v>
      </c>
      <c r="BF353" s="182">
        <f>IF(N353="snížená",J353,0)</f>
        <v>0</v>
      </c>
      <c r="BG353" s="182">
        <f>IF(N353="zákl. přenesená",J353,0)</f>
        <v>0</v>
      </c>
      <c r="BH353" s="182">
        <f>IF(N353="sníž. přenesená",J353,0)</f>
        <v>0</v>
      </c>
      <c r="BI353" s="182">
        <f>IF(N353="nulová",J353,0)</f>
        <v>0</v>
      </c>
      <c r="BJ353" s="19" t="s">
        <v>134</v>
      </c>
      <c r="BK353" s="182">
        <f>ROUND(I353*H353,2)</f>
        <v>0</v>
      </c>
      <c r="BL353" s="19" t="s">
        <v>216</v>
      </c>
      <c r="BM353" s="181" t="s">
        <v>739</v>
      </c>
    </row>
    <row r="354" spans="1:65" s="2" customFormat="1">
      <c r="A354" s="36"/>
      <c r="B354" s="37"/>
      <c r="C354" s="38"/>
      <c r="D354" s="183" t="s">
        <v>136</v>
      </c>
      <c r="E354" s="38"/>
      <c r="F354" s="184" t="s">
        <v>740</v>
      </c>
      <c r="G354" s="38"/>
      <c r="H354" s="38"/>
      <c r="I354" s="185"/>
      <c r="J354" s="38"/>
      <c r="K354" s="38"/>
      <c r="L354" s="41"/>
      <c r="M354" s="186"/>
      <c r="N354" s="187"/>
      <c r="O354" s="66"/>
      <c r="P354" s="66"/>
      <c r="Q354" s="66"/>
      <c r="R354" s="66"/>
      <c r="S354" s="66"/>
      <c r="T354" s="67"/>
      <c r="U354" s="36"/>
      <c r="V354" s="36"/>
      <c r="W354" s="36"/>
      <c r="X354" s="36"/>
      <c r="Y354" s="36"/>
      <c r="Z354" s="36"/>
      <c r="AA354" s="36"/>
      <c r="AB354" s="36"/>
      <c r="AC354" s="36"/>
      <c r="AD354" s="36"/>
      <c r="AE354" s="36"/>
      <c r="AT354" s="19" t="s">
        <v>136</v>
      </c>
      <c r="AU354" s="19" t="s">
        <v>134</v>
      </c>
    </row>
    <row r="355" spans="1:65" s="2" customFormat="1" ht="16.5" customHeight="1">
      <c r="A355" s="36"/>
      <c r="B355" s="37"/>
      <c r="C355" s="170" t="s">
        <v>741</v>
      </c>
      <c r="D355" s="170" t="s">
        <v>128</v>
      </c>
      <c r="E355" s="171" t="s">
        <v>742</v>
      </c>
      <c r="F355" s="172" t="s">
        <v>743</v>
      </c>
      <c r="G355" s="173" t="s">
        <v>380</v>
      </c>
      <c r="H355" s="174">
        <v>3</v>
      </c>
      <c r="I355" s="175"/>
      <c r="J355" s="176">
        <f>ROUND(I355*H355,2)</f>
        <v>0</v>
      </c>
      <c r="K355" s="172" t="s">
        <v>18</v>
      </c>
      <c r="L355" s="41"/>
      <c r="M355" s="177" t="s">
        <v>18</v>
      </c>
      <c r="N355" s="178" t="s">
        <v>43</v>
      </c>
      <c r="O355" s="66"/>
      <c r="P355" s="179">
        <f>O355*H355</f>
        <v>0</v>
      </c>
      <c r="Q355" s="179">
        <v>0</v>
      </c>
      <c r="R355" s="179">
        <f>Q355*H355</f>
        <v>0</v>
      </c>
      <c r="S355" s="179">
        <v>0</v>
      </c>
      <c r="T355" s="180">
        <f>S355*H355</f>
        <v>0</v>
      </c>
      <c r="U355" s="36"/>
      <c r="V355" s="36"/>
      <c r="W355" s="36"/>
      <c r="X355" s="36"/>
      <c r="Y355" s="36"/>
      <c r="Z355" s="36"/>
      <c r="AA355" s="36"/>
      <c r="AB355" s="36"/>
      <c r="AC355" s="36"/>
      <c r="AD355" s="36"/>
      <c r="AE355" s="36"/>
      <c r="AR355" s="181" t="s">
        <v>216</v>
      </c>
      <c r="AT355" s="181" t="s">
        <v>128</v>
      </c>
      <c r="AU355" s="181" t="s">
        <v>134</v>
      </c>
      <c r="AY355" s="19" t="s">
        <v>125</v>
      </c>
      <c r="BE355" s="182">
        <f>IF(N355="základní",J355,0)</f>
        <v>0</v>
      </c>
      <c r="BF355" s="182">
        <f>IF(N355="snížená",J355,0)</f>
        <v>0</v>
      </c>
      <c r="BG355" s="182">
        <f>IF(N355="zákl. přenesená",J355,0)</f>
        <v>0</v>
      </c>
      <c r="BH355" s="182">
        <f>IF(N355="sníž. přenesená",J355,0)</f>
        <v>0</v>
      </c>
      <c r="BI355" s="182">
        <f>IF(N355="nulová",J355,0)</f>
        <v>0</v>
      </c>
      <c r="BJ355" s="19" t="s">
        <v>134</v>
      </c>
      <c r="BK355" s="182">
        <f>ROUND(I355*H355,2)</f>
        <v>0</v>
      </c>
      <c r="BL355" s="19" t="s">
        <v>216</v>
      </c>
      <c r="BM355" s="181" t="s">
        <v>744</v>
      </c>
    </row>
    <row r="356" spans="1:65" s="2" customFormat="1" ht="16.5" customHeight="1">
      <c r="A356" s="36"/>
      <c r="B356" s="37"/>
      <c r="C356" s="222" t="s">
        <v>745</v>
      </c>
      <c r="D356" s="222" t="s">
        <v>354</v>
      </c>
      <c r="E356" s="223" t="s">
        <v>746</v>
      </c>
      <c r="F356" s="224" t="s">
        <v>747</v>
      </c>
      <c r="G356" s="225" t="s">
        <v>380</v>
      </c>
      <c r="H356" s="226">
        <v>3</v>
      </c>
      <c r="I356" s="227"/>
      <c r="J356" s="228">
        <f>ROUND(I356*H356,2)</f>
        <v>0</v>
      </c>
      <c r="K356" s="224" t="s">
        <v>132</v>
      </c>
      <c r="L356" s="229"/>
      <c r="M356" s="230" t="s">
        <v>18</v>
      </c>
      <c r="N356" s="231" t="s">
        <v>43</v>
      </c>
      <c r="O356" s="66"/>
      <c r="P356" s="179">
        <f>O356*H356</f>
        <v>0</v>
      </c>
      <c r="Q356" s="179">
        <v>9.0000000000000006E-5</v>
      </c>
      <c r="R356" s="179">
        <f>Q356*H356</f>
        <v>2.7E-4</v>
      </c>
      <c r="S356" s="179">
        <v>0</v>
      </c>
      <c r="T356" s="180">
        <f>S356*H356</f>
        <v>0</v>
      </c>
      <c r="U356" s="36"/>
      <c r="V356" s="36"/>
      <c r="W356" s="36"/>
      <c r="X356" s="36"/>
      <c r="Y356" s="36"/>
      <c r="Z356" s="36"/>
      <c r="AA356" s="36"/>
      <c r="AB356" s="36"/>
      <c r="AC356" s="36"/>
      <c r="AD356" s="36"/>
      <c r="AE356" s="36"/>
      <c r="AR356" s="181" t="s">
        <v>301</v>
      </c>
      <c r="AT356" s="181" t="s">
        <v>354</v>
      </c>
      <c r="AU356" s="181" t="s">
        <v>134</v>
      </c>
      <c r="AY356" s="19" t="s">
        <v>125</v>
      </c>
      <c r="BE356" s="182">
        <f>IF(N356="základní",J356,0)</f>
        <v>0</v>
      </c>
      <c r="BF356" s="182">
        <f>IF(N356="snížená",J356,0)</f>
        <v>0</v>
      </c>
      <c r="BG356" s="182">
        <f>IF(N356="zákl. přenesená",J356,0)</f>
        <v>0</v>
      </c>
      <c r="BH356" s="182">
        <f>IF(N356="sníž. přenesená",J356,0)</f>
        <v>0</v>
      </c>
      <c r="BI356" s="182">
        <f>IF(N356="nulová",J356,0)</f>
        <v>0</v>
      </c>
      <c r="BJ356" s="19" t="s">
        <v>134</v>
      </c>
      <c r="BK356" s="182">
        <f>ROUND(I356*H356,2)</f>
        <v>0</v>
      </c>
      <c r="BL356" s="19" t="s">
        <v>216</v>
      </c>
      <c r="BM356" s="181" t="s">
        <v>748</v>
      </c>
    </row>
    <row r="357" spans="1:65" s="2" customFormat="1" ht="24.15" customHeight="1">
      <c r="A357" s="36"/>
      <c r="B357" s="37"/>
      <c r="C357" s="170" t="s">
        <v>749</v>
      </c>
      <c r="D357" s="170" t="s">
        <v>128</v>
      </c>
      <c r="E357" s="171" t="s">
        <v>750</v>
      </c>
      <c r="F357" s="172" t="s">
        <v>751</v>
      </c>
      <c r="G357" s="173" t="s">
        <v>362</v>
      </c>
      <c r="H357" s="232"/>
      <c r="I357" s="175"/>
      <c r="J357" s="176">
        <f>ROUND(I357*H357,2)</f>
        <v>0</v>
      </c>
      <c r="K357" s="172" t="s">
        <v>132</v>
      </c>
      <c r="L357" s="41"/>
      <c r="M357" s="177" t="s">
        <v>18</v>
      </c>
      <c r="N357" s="178" t="s">
        <v>43</v>
      </c>
      <c r="O357" s="66"/>
      <c r="P357" s="179">
        <f>O357*H357</f>
        <v>0</v>
      </c>
      <c r="Q357" s="179">
        <v>0</v>
      </c>
      <c r="R357" s="179">
        <f>Q357*H357</f>
        <v>0</v>
      </c>
      <c r="S357" s="179">
        <v>0</v>
      </c>
      <c r="T357" s="180">
        <f>S357*H357</f>
        <v>0</v>
      </c>
      <c r="U357" s="36"/>
      <c r="V357" s="36"/>
      <c r="W357" s="36"/>
      <c r="X357" s="36"/>
      <c r="Y357" s="36"/>
      <c r="Z357" s="36"/>
      <c r="AA357" s="36"/>
      <c r="AB357" s="36"/>
      <c r="AC357" s="36"/>
      <c r="AD357" s="36"/>
      <c r="AE357" s="36"/>
      <c r="AR357" s="181" t="s">
        <v>216</v>
      </c>
      <c r="AT357" s="181" t="s">
        <v>128</v>
      </c>
      <c r="AU357" s="181" t="s">
        <v>134</v>
      </c>
      <c r="AY357" s="19" t="s">
        <v>125</v>
      </c>
      <c r="BE357" s="182">
        <f>IF(N357="základní",J357,0)</f>
        <v>0</v>
      </c>
      <c r="BF357" s="182">
        <f>IF(N357="snížená",J357,0)</f>
        <v>0</v>
      </c>
      <c r="BG357" s="182">
        <f>IF(N357="zákl. přenesená",J357,0)</f>
        <v>0</v>
      </c>
      <c r="BH357" s="182">
        <f>IF(N357="sníž. přenesená",J357,0)</f>
        <v>0</v>
      </c>
      <c r="BI357" s="182">
        <f>IF(N357="nulová",J357,0)</f>
        <v>0</v>
      </c>
      <c r="BJ357" s="19" t="s">
        <v>134</v>
      </c>
      <c r="BK357" s="182">
        <f>ROUND(I357*H357,2)</f>
        <v>0</v>
      </c>
      <c r="BL357" s="19" t="s">
        <v>216</v>
      </c>
      <c r="BM357" s="181" t="s">
        <v>752</v>
      </c>
    </row>
    <row r="358" spans="1:65" s="2" customFormat="1">
      <c r="A358" s="36"/>
      <c r="B358" s="37"/>
      <c r="C358" s="38"/>
      <c r="D358" s="183" t="s">
        <v>136</v>
      </c>
      <c r="E358" s="38"/>
      <c r="F358" s="184" t="s">
        <v>753</v>
      </c>
      <c r="G358" s="38"/>
      <c r="H358" s="38"/>
      <c r="I358" s="185"/>
      <c r="J358" s="38"/>
      <c r="K358" s="38"/>
      <c r="L358" s="41"/>
      <c r="M358" s="186"/>
      <c r="N358" s="187"/>
      <c r="O358" s="66"/>
      <c r="P358" s="66"/>
      <c r="Q358" s="66"/>
      <c r="R358" s="66"/>
      <c r="S358" s="66"/>
      <c r="T358" s="67"/>
      <c r="U358" s="36"/>
      <c r="V358" s="36"/>
      <c r="W358" s="36"/>
      <c r="X358" s="36"/>
      <c r="Y358" s="36"/>
      <c r="Z358" s="36"/>
      <c r="AA358" s="36"/>
      <c r="AB358" s="36"/>
      <c r="AC358" s="36"/>
      <c r="AD358" s="36"/>
      <c r="AE358" s="36"/>
      <c r="AT358" s="19" t="s">
        <v>136</v>
      </c>
      <c r="AU358" s="19" t="s">
        <v>134</v>
      </c>
    </row>
    <row r="359" spans="1:65" s="12" customFormat="1" ht="22.8" customHeight="1">
      <c r="B359" s="154"/>
      <c r="C359" s="155"/>
      <c r="D359" s="156" t="s">
        <v>70</v>
      </c>
      <c r="E359" s="168" t="s">
        <v>754</v>
      </c>
      <c r="F359" s="168" t="s">
        <v>755</v>
      </c>
      <c r="G359" s="155"/>
      <c r="H359" s="155"/>
      <c r="I359" s="158"/>
      <c r="J359" s="169">
        <f>BK359</f>
        <v>0</v>
      </c>
      <c r="K359" s="155"/>
      <c r="L359" s="160"/>
      <c r="M359" s="161"/>
      <c r="N359" s="162"/>
      <c r="O359" s="162"/>
      <c r="P359" s="163">
        <f>SUM(P360:P363)</f>
        <v>0</v>
      </c>
      <c r="Q359" s="162"/>
      <c r="R359" s="163">
        <f>SUM(R360:R363)</f>
        <v>1.4E-2</v>
      </c>
      <c r="S359" s="162"/>
      <c r="T359" s="164">
        <f>SUM(T360:T363)</f>
        <v>0</v>
      </c>
      <c r="AR359" s="165" t="s">
        <v>134</v>
      </c>
      <c r="AT359" s="166" t="s">
        <v>70</v>
      </c>
      <c r="AU359" s="166" t="s">
        <v>76</v>
      </c>
      <c r="AY359" s="165" t="s">
        <v>125</v>
      </c>
      <c r="BK359" s="167">
        <f>SUM(BK360:BK363)</f>
        <v>0</v>
      </c>
    </row>
    <row r="360" spans="1:65" s="2" customFormat="1" ht="16.5" customHeight="1">
      <c r="A360" s="36"/>
      <c r="B360" s="37"/>
      <c r="C360" s="170" t="s">
        <v>756</v>
      </c>
      <c r="D360" s="170" t="s">
        <v>128</v>
      </c>
      <c r="E360" s="171" t="s">
        <v>757</v>
      </c>
      <c r="F360" s="172" t="s">
        <v>758</v>
      </c>
      <c r="G360" s="173" t="s">
        <v>380</v>
      </c>
      <c r="H360" s="174">
        <v>1</v>
      </c>
      <c r="I360" s="175"/>
      <c r="J360" s="176">
        <f>ROUND(I360*H360,2)</f>
        <v>0</v>
      </c>
      <c r="K360" s="172" t="s">
        <v>18</v>
      </c>
      <c r="L360" s="41"/>
      <c r="M360" s="177" t="s">
        <v>18</v>
      </c>
      <c r="N360" s="178" t="s">
        <v>43</v>
      </c>
      <c r="O360" s="66"/>
      <c r="P360" s="179">
        <f>O360*H360</f>
        <v>0</v>
      </c>
      <c r="Q360" s="179">
        <v>0</v>
      </c>
      <c r="R360" s="179">
        <f>Q360*H360</f>
        <v>0</v>
      </c>
      <c r="S360" s="179">
        <v>0</v>
      </c>
      <c r="T360" s="180">
        <f>S360*H360</f>
        <v>0</v>
      </c>
      <c r="U360" s="36"/>
      <c r="V360" s="36"/>
      <c r="W360" s="36"/>
      <c r="X360" s="36"/>
      <c r="Y360" s="36"/>
      <c r="Z360" s="36"/>
      <c r="AA360" s="36"/>
      <c r="AB360" s="36"/>
      <c r="AC360" s="36"/>
      <c r="AD360" s="36"/>
      <c r="AE360" s="36"/>
      <c r="AR360" s="181" t="s">
        <v>216</v>
      </c>
      <c r="AT360" s="181" t="s">
        <v>128</v>
      </c>
      <c r="AU360" s="181" t="s">
        <v>134</v>
      </c>
      <c r="AY360" s="19" t="s">
        <v>125</v>
      </c>
      <c r="BE360" s="182">
        <f>IF(N360="základní",J360,0)</f>
        <v>0</v>
      </c>
      <c r="BF360" s="182">
        <f>IF(N360="snížená",J360,0)</f>
        <v>0</v>
      </c>
      <c r="BG360" s="182">
        <f>IF(N360="zákl. přenesená",J360,0)</f>
        <v>0</v>
      </c>
      <c r="BH360" s="182">
        <f>IF(N360="sníž. přenesená",J360,0)</f>
        <v>0</v>
      </c>
      <c r="BI360" s="182">
        <f>IF(N360="nulová",J360,0)</f>
        <v>0</v>
      </c>
      <c r="BJ360" s="19" t="s">
        <v>134</v>
      </c>
      <c r="BK360" s="182">
        <f>ROUND(I360*H360,2)</f>
        <v>0</v>
      </c>
      <c r="BL360" s="19" t="s">
        <v>216</v>
      </c>
      <c r="BM360" s="181" t="s">
        <v>759</v>
      </c>
    </row>
    <row r="361" spans="1:65" s="2" customFormat="1" ht="16.5" customHeight="1">
      <c r="A361" s="36"/>
      <c r="B361" s="37"/>
      <c r="C361" s="222" t="s">
        <v>760</v>
      </c>
      <c r="D361" s="222" t="s">
        <v>354</v>
      </c>
      <c r="E361" s="223" t="s">
        <v>761</v>
      </c>
      <c r="F361" s="224" t="s">
        <v>762</v>
      </c>
      <c r="G361" s="225" t="s">
        <v>380</v>
      </c>
      <c r="H361" s="226">
        <v>1</v>
      </c>
      <c r="I361" s="227"/>
      <c r="J361" s="228">
        <f>ROUND(I361*H361,2)</f>
        <v>0</v>
      </c>
      <c r="K361" s="224" t="s">
        <v>18</v>
      </c>
      <c r="L361" s="229"/>
      <c r="M361" s="230" t="s">
        <v>18</v>
      </c>
      <c r="N361" s="231" t="s">
        <v>43</v>
      </c>
      <c r="O361" s="66"/>
      <c r="P361" s="179">
        <f>O361*H361</f>
        <v>0</v>
      </c>
      <c r="Q361" s="179">
        <v>1.4E-2</v>
      </c>
      <c r="R361" s="179">
        <f>Q361*H361</f>
        <v>1.4E-2</v>
      </c>
      <c r="S361" s="179">
        <v>0</v>
      </c>
      <c r="T361" s="180">
        <f>S361*H361</f>
        <v>0</v>
      </c>
      <c r="U361" s="36"/>
      <c r="V361" s="36"/>
      <c r="W361" s="36"/>
      <c r="X361" s="36"/>
      <c r="Y361" s="36"/>
      <c r="Z361" s="36"/>
      <c r="AA361" s="36"/>
      <c r="AB361" s="36"/>
      <c r="AC361" s="36"/>
      <c r="AD361" s="36"/>
      <c r="AE361" s="36"/>
      <c r="AR361" s="181" t="s">
        <v>301</v>
      </c>
      <c r="AT361" s="181" t="s">
        <v>354</v>
      </c>
      <c r="AU361" s="181" t="s">
        <v>134</v>
      </c>
      <c r="AY361" s="19" t="s">
        <v>125</v>
      </c>
      <c r="BE361" s="182">
        <f>IF(N361="základní",J361,0)</f>
        <v>0</v>
      </c>
      <c r="BF361" s="182">
        <f>IF(N361="snížená",J361,0)</f>
        <v>0</v>
      </c>
      <c r="BG361" s="182">
        <f>IF(N361="zákl. přenesená",J361,0)</f>
        <v>0</v>
      </c>
      <c r="BH361" s="182">
        <f>IF(N361="sníž. přenesená",J361,0)</f>
        <v>0</v>
      </c>
      <c r="BI361" s="182">
        <f>IF(N361="nulová",J361,0)</f>
        <v>0</v>
      </c>
      <c r="BJ361" s="19" t="s">
        <v>134</v>
      </c>
      <c r="BK361" s="182">
        <f>ROUND(I361*H361,2)</f>
        <v>0</v>
      </c>
      <c r="BL361" s="19" t="s">
        <v>216</v>
      </c>
      <c r="BM361" s="181" t="s">
        <v>763</v>
      </c>
    </row>
    <row r="362" spans="1:65" s="2" customFormat="1" ht="24.15" customHeight="1">
      <c r="A362" s="36"/>
      <c r="B362" s="37"/>
      <c r="C362" s="170" t="s">
        <v>764</v>
      </c>
      <c r="D362" s="170" t="s">
        <v>128</v>
      </c>
      <c r="E362" s="171" t="s">
        <v>765</v>
      </c>
      <c r="F362" s="172" t="s">
        <v>766</v>
      </c>
      <c r="G362" s="173" t="s">
        <v>362</v>
      </c>
      <c r="H362" s="232"/>
      <c r="I362" s="175"/>
      <c r="J362" s="176">
        <f>ROUND(I362*H362,2)</f>
        <v>0</v>
      </c>
      <c r="K362" s="172" t="s">
        <v>132</v>
      </c>
      <c r="L362" s="41"/>
      <c r="M362" s="177" t="s">
        <v>18</v>
      </c>
      <c r="N362" s="178" t="s">
        <v>43</v>
      </c>
      <c r="O362" s="66"/>
      <c r="P362" s="179">
        <f>O362*H362</f>
        <v>0</v>
      </c>
      <c r="Q362" s="179">
        <v>0</v>
      </c>
      <c r="R362" s="179">
        <f>Q362*H362</f>
        <v>0</v>
      </c>
      <c r="S362" s="179">
        <v>0</v>
      </c>
      <c r="T362" s="180">
        <f>S362*H362</f>
        <v>0</v>
      </c>
      <c r="U362" s="36"/>
      <c r="V362" s="36"/>
      <c r="W362" s="36"/>
      <c r="X362" s="36"/>
      <c r="Y362" s="36"/>
      <c r="Z362" s="36"/>
      <c r="AA362" s="36"/>
      <c r="AB362" s="36"/>
      <c r="AC362" s="36"/>
      <c r="AD362" s="36"/>
      <c r="AE362" s="36"/>
      <c r="AR362" s="181" t="s">
        <v>216</v>
      </c>
      <c r="AT362" s="181" t="s">
        <v>128</v>
      </c>
      <c r="AU362" s="181" t="s">
        <v>134</v>
      </c>
      <c r="AY362" s="19" t="s">
        <v>125</v>
      </c>
      <c r="BE362" s="182">
        <f>IF(N362="základní",J362,0)</f>
        <v>0</v>
      </c>
      <c r="BF362" s="182">
        <f>IF(N362="snížená",J362,0)</f>
        <v>0</v>
      </c>
      <c r="BG362" s="182">
        <f>IF(N362="zákl. přenesená",J362,0)</f>
        <v>0</v>
      </c>
      <c r="BH362" s="182">
        <f>IF(N362="sníž. přenesená",J362,0)</f>
        <v>0</v>
      </c>
      <c r="BI362" s="182">
        <f>IF(N362="nulová",J362,0)</f>
        <v>0</v>
      </c>
      <c r="BJ362" s="19" t="s">
        <v>134</v>
      </c>
      <c r="BK362" s="182">
        <f>ROUND(I362*H362,2)</f>
        <v>0</v>
      </c>
      <c r="BL362" s="19" t="s">
        <v>216</v>
      </c>
      <c r="BM362" s="181" t="s">
        <v>767</v>
      </c>
    </row>
    <row r="363" spans="1:65" s="2" customFormat="1">
      <c r="A363" s="36"/>
      <c r="B363" s="37"/>
      <c r="C363" s="38"/>
      <c r="D363" s="183" t="s">
        <v>136</v>
      </c>
      <c r="E363" s="38"/>
      <c r="F363" s="184" t="s">
        <v>768</v>
      </c>
      <c r="G363" s="38"/>
      <c r="H363" s="38"/>
      <c r="I363" s="185"/>
      <c r="J363" s="38"/>
      <c r="K363" s="38"/>
      <c r="L363" s="41"/>
      <c r="M363" s="186"/>
      <c r="N363" s="187"/>
      <c r="O363" s="66"/>
      <c r="P363" s="66"/>
      <c r="Q363" s="66"/>
      <c r="R363" s="66"/>
      <c r="S363" s="66"/>
      <c r="T363" s="67"/>
      <c r="U363" s="36"/>
      <c r="V363" s="36"/>
      <c r="W363" s="36"/>
      <c r="X363" s="36"/>
      <c r="Y363" s="36"/>
      <c r="Z363" s="36"/>
      <c r="AA363" s="36"/>
      <c r="AB363" s="36"/>
      <c r="AC363" s="36"/>
      <c r="AD363" s="36"/>
      <c r="AE363" s="36"/>
      <c r="AT363" s="19" t="s">
        <v>136</v>
      </c>
      <c r="AU363" s="19" t="s">
        <v>134</v>
      </c>
    </row>
    <row r="364" spans="1:65" s="12" customFormat="1" ht="22.8" customHeight="1">
      <c r="B364" s="154"/>
      <c r="C364" s="155"/>
      <c r="D364" s="156" t="s">
        <v>70</v>
      </c>
      <c r="E364" s="168" t="s">
        <v>769</v>
      </c>
      <c r="F364" s="168" t="s">
        <v>770</v>
      </c>
      <c r="G364" s="155"/>
      <c r="H364" s="155"/>
      <c r="I364" s="158"/>
      <c r="J364" s="169">
        <f>BK364</f>
        <v>0</v>
      </c>
      <c r="K364" s="155"/>
      <c r="L364" s="160"/>
      <c r="M364" s="161"/>
      <c r="N364" s="162"/>
      <c r="O364" s="162"/>
      <c r="P364" s="163">
        <f>SUM(P365:P401)</f>
        <v>0</v>
      </c>
      <c r="Q364" s="162"/>
      <c r="R364" s="163">
        <f>SUM(R365:R401)</f>
        <v>1.3179999999999999E-2</v>
      </c>
      <c r="S364" s="162"/>
      <c r="T364" s="164">
        <f>SUM(T365:T401)</f>
        <v>0.27200000000000002</v>
      </c>
      <c r="AR364" s="165" t="s">
        <v>134</v>
      </c>
      <c r="AT364" s="166" t="s">
        <v>70</v>
      </c>
      <c r="AU364" s="166" t="s">
        <v>76</v>
      </c>
      <c r="AY364" s="165" t="s">
        <v>125</v>
      </c>
      <c r="BK364" s="167">
        <f>SUM(BK365:BK401)</f>
        <v>0</v>
      </c>
    </row>
    <row r="365" spans="1:65" s="2" customFormat="1" ht="16.5" customHeight="1">
      <c r="A365" s="36"/>
      <c r="B365" s="37"/>
      <c r="C365" s="170" t="s">
        <v>771</v>
      </c>
      <c r="D365" s="170" t="s">
        <v>128</v>
      </c>
      <c r="E365" s="171" t="s">
        <v>772</v>
      </c>
      <c r="F365" s="172" t="s">
        <v>773</v>
      </c>
      <c r="G365" s="173" t="s">
        <v>586</v>
      </c>
      <c r="H365" s="174">
        <v>1</v>
      </c>
      <c r="I365" s="175"/>
      <c r="J365" s="176">
        <f>ROUND(I365*H365,2)</f>
        <v>0</v>
      </c>
      <c r="K365" s="172" t="s">
        <v>18</v>
      </c>
      <c r="L365" s="41"/>
      <c r="M365" s="177" t="s">
        <v>18</v>
      </c>
      <c r="N365" s="178" t="s">
        <v>43</v>
      </c>
      <c r="O365" s="66"/>
      <c r="P365" s="179">
        <f>O365*H365</f>
        <v>0</v>
      </c>
      <c r="Q365" s="179">
        <v>0</v>
      </c>
      <c r="R365" s="179">
        <f>Q365*H365</f>
        <v>0</v>
      </c>
      <c r="S365" s="179">
        <v>0</v>
      </c>
      <c r="T365" s="180">
        <f>S365*H365</f>
        <v>0</v>
      </c>
      <c r="U365" s="36"/>
      <c r="V365" s="36"/>
      <c r="W365" s="36"/>
      <c r="X365" s="36"/>
      <c r="Y365" s="36"/>
      <c r="Z365" s="36"/>
      <c r="AA365" s="36"/>
      <c r="AB365" s="36"/>
      <c r="AC365" s="36"/>
      <c r="AD365" s="36"/>
      <c r="AE365" s="36"/>
      <c r="AR365" s="181" t="s">
        <v>216</v>
      </c>
      <c r="AT365" s="181" t="s">
        <v>128</v>
      </c>
      <c r="AU365" s="181" t="s">
        <v>134</v>
      </c>
      <c r="AY365" s="19" t="s">
        <v>125</v>
      </c>
      <c r="BE365" s="182">
        <f>IF(N365="základní",J365,0)</f>
        <v>0</v>
      </c>
      <c r="BF365" s="182">
        <f>IF(N365="snížená",J365,0)</f>
        <v>0</v>
      </c>
      <c r="BG365" s="182">
        <f>IF(N365="zákl. přenesená",J365,0)</f>
        <v>0</v>
      </c>
      <c r="BH365" s="182">
        <f>IF(N365="sníž. přenesená",J365,0)</f>
        <v>0</v>
      </c>
      <c r="BI365" s="182">
        <f>IF(N365="nulová",J365,0)</f>
        <v>0</v>
      </c>
      <c r="BJ365" s="19" t="s">
        <v>134</v>
      </c>
      <c r="BK365" s="182">
        <f>ROUND(I365*H365,2)</f>
        <v>0</v>
      </c>
      <c r="BL365" s="19" t="s">
        <v>216</v>
      </c>
      <c r="BM365" s="181" t="s">
        <v>774</v>
      </c>
    </row>
    <row r="366" spans="1:65" s="2" customFormat="1" ht="16.5" customHeight="1">
      <c r="A366" s="36"/>
      <c r="B366" s="37"/>
      <c r="C366" s="170" t="s">
        <v>775</v>
      </c>
      <c r="D366" s="170" t="s">
        <v>128</v>
      </c>
      <c r="E366" s="171" t="s">
        <v>776</v>
      </c>
      <c r="F366" s="172" t="s">
        <v>777</v>
      </c>
      <c r="G366" s="173" t="s">
        <v>380</v>
      </c>
      <c r="H366" s="174">
        <v>2</v>
      </c>
      <c r="I366" s="175"/>
      <c r="J366" s="176">
        <f>ROUND(I366*H366,2)</f>
        <v>0</v>
      </c>
      <c r="K366" s="172" t="s">
        <v>18</v>
      </c>
      <c r="L366" s="41"/>
      <c r="M366" s="177" t="s">
        <v>18</v>
      </c>
      <c r="N366" s="178" t="s">
        <v>43</v>
      </c>
      <c r="O366" s="66"/>
      <c r="P366" s="179">
        <f>O366*H366</f>
        <v>0</v>
      </c>
      <c r="Q366" s="179">
        <v>0</v>
      </c>
      <c r="R366" s="179">
        <f>Q366*H366</f>
        <v>0</v>
      </c>
      <c r="S366" s="179">
        <v>2.5000000000000001E-2</v>
      </c>
      <c r="T366" s="180">
        <f>S366*H366</f>
        <v>0.05</v>
      </c>
      <c r="U366" s="36"/>
      <c r="V366" s="36"/>
      <c r="W366" s="36"/>
      <c r="X366" s="36"/>
      <c r="Y366" s="36"/>
      <c r="Z366" s="36"/>
      <c r="AA366" s="36"/>
      <c r="AB366" s="36"/>
      <c r="AC366" s="36"/>
      <c r="AD366" s="36"/>
      <c r="AE366" s="36"/>
      <c r="AR366" s="181" t="s">
        <v>216</v>
      </c>
      <c r="AT366" s="181" t="s">
        <v>128</v>
      </c>
      <c r="AU366" s="181" t="s">
        <v>134</v>
      </c>
      <c r="AY366" s="19" t="s">
        <v>125</v>
      </c>
      <c r="BE366" s="182">
        <f>IF(N366="základní",J366,0)</f>
        <v>0</v>
      </c>
      <c r="BF366" s="182">
        <f>IF(N366="snížená",J366,0)</f>
        <v>0</v>
      </c>
      <c r="BG366" s="182">
        <f>IF(N366="zákl. přenesená",J366,0)</f>
        <v>0</v>
      </c>
      <c r="BH366" s="182">
        <f>IF(N366="sníž. přenesená",J366,0)</f>
        <v>0</v>
      </c>
      <c r="BI366" s="182">
        <f>IF(N366="nulová",J366,0)</f>
        <v>0</v>
      </c>
      <c r="BJ366" s="19" t="s">
        <v>134</v>
      </c>
      <c r="BK366" s="182">
        <f>ROUND(I366*H366,2)</f>
        <v>0</v>
      </c>
      <c r="BL366" s="19" t="s">
        <v>216</v>
      </c>
      <c r="BM366" s="181" t="s">
        <v>778</v>
      </c>
    </row>
    <row r="367" spans="1:65" s="2" customFormat="1" ht="16.5" customHeight="1">
      <c r="A367" s="36"/>
      <c r="B367" s="37"/>
      <c r="C367" s="170" t="s">
        <v>779</v>
      </c>
      <c r="D367" s="170" t="s">
        <v>128</v>
      </c>
      <c r="E367" s="171" t="s">
        <v>780</v>
      </c>
      <c r="F367" s="172" t="s">
        <v>781</v>
      </c>
      <c r="G367" s="173" t="s">
        <v>380</v>
      </c>
      <c r="H367" s="174">
        <v>6</v>
      </c>
      <c r="I367" s="175"/>
      <c r="J367" s="176">
        <f>ROUND(I367*H367,2)</f>
        <v>0</v>
      </c>
      <c r="K367" s="172" t="s">
        <v>132</v>
      </c>
      <c r="L367" s="41"/>
      <c r="M367" s="177" t="s">
        <v>18</v>
      </c>
      <c r="N367" s="178" t="s">
        <v>43</v>
      </c>
      <c r="O367" s="66"/>
      <c r="P367" s="179">
        <f>O367*H367</f>
        <v>0</v>
      </c>
      <c r="Q367" s="179">
        <v>0</v>
      </c>
      <c r="R367" s="179">
        <f>Q367*H367</f>
        <v>0</v>
      </c>
      <c r="S367" s="179">
        <v>1E-3</v>
      </c>
      <c r="T367" s="180">
        <f>S367*H367</f>
        <v>6.0000000000000001E-3</v>
      </c>
      <c r="U367" s="36"/>
      <c r="V367" s="36"/>
      <c r="W367" s="36"/>
      <c r="X367" s="36"/>
      <c r="Y367" s="36"/>
      <c r="Z367" s="36"/>
      <c r="AA367" s="36"/>
      <c r="AB367" s="36"/>
      <c r="AC367" s="36"/>
      <c r="AD367" s="36"/>
      <c r="AE367" s="36"/>
      <c r="AR367" s="181" t="s">
        <v>216</v>
      </c>
      <c r="AT367" s="181" t="s">
        <v>128</v>
      </c>
      <c r="AU367" s="181" t="s">
        <v>134</v>
      </c>
      <c r="AY367" s="19" t="s">
        <v>125</v>
      </c>
      <c r="BE367" s="182">
        <f>IF(N367="základní",J367,0)</f>
        <v>0</v>
      </c>
      <c r="BF367" s="182">
        <f>IF(N367="snížená",J367,0)</f>
        <v>0</v>
      </c>
      <c r="BG367" s="182">
        <f>IF(N367="zákl. přenesená",J367,0)</f>
        <v>0</v>
      </c>
      <c r="BH367" s="182">
        <f>IF(N367="sníž. přenesená",J367,0)</f>
        <v>0</v>
      </c>
      <c r="BI367" s="182">
        <f>IF(N367="nulová",J367,0)</f>
        <v>0</v>
      </c>
      <c r="BJ367" s="19" t="s">
        <v>134</v>
      </c>
      <c r="BK367" s="182">
        <f>ROUND(I367*H367,2)</f>
        <v>0</v>
      </c>
      <c r="BL367" s="19" t="s">
        <v>216</v>
      </c>
      <c r="BM367" s="181" t="s">
        <v>782</v>
      </c>
    </row>
    <row r="368" spans="1:65" s="2" customFormat="1">
      <c r="A368" s="36"/>
      <c r="B368" s="37"/>
      <c r="C368" s="38"/>
      <c r="D368" s="183" t="s">
        <v>136</v>
      </c>
      <c r="E368" s="38"/>
      <c r="F368" s="184" t="s">
        <v>783</v>
      </c>
      <c r="G368" s="38"/>
      <c r="H368" s="38"/>
      <c r="I368" s="185"/>
      <c r="J368" s="38"/>
      <c r="K368" s="38"/>
      <c r="L368" s="41"/>
      <c r="M368" s="186"/>
      <c r="N368" s="187"/>
      <c r="O368" s="66"/>
      <c r="P368" s="66"/>
      <c r="Q368" s="66"/>
      <c r="R368" s="66"/>
      <c r="S368" s="66"/>
      <c r="T368" s="67"/>
      <c r="U368" s="36"/>
      <c r="V368" s="36"/>
      <c r="W368" s="36"/>
      <c r="X368" s="36"/>
      <c r="Y368" s="36"/>
      <c r="Z368" s="36"/>
      <c r="AA368" s="36"/>
      <c r="AB368" s="36"/>
      <c r="AC368" s="36"/>
      <c r="AD368" s="36"/>
      <c r="AE368" s="36"/>
      <c r="AT368" s="19" t="s">
        <v>136</v>
      </c>
      <c r="AU368" s="19" t="s">
        <v>134</v>
      </c>
    </row>
    <row r="369" spans="1:65" s="2" customFormat="1" ht="16.5" customHeight="1">
      <c r="A369" s="36"/>
      <c r="B369" s="37"/>
      <c r="C369" s="170" t="s">
        <v>784</v>
      </c>
      <c r="D369" s="170" t="s">
        <v>128</v>
      </c>
      <c r="E369" s="171" t="s">
        <v>785</v>
      </c>
      <c r="F369" s="172" t="s">
        <v>786</v>
      </c>
      <c r="G369" s="173" t="s">
        <v>380</v>
      </c>
      <c r="H369" s="174">
        <v>2</v>
      </c>
      <c r="I369" s="175"/>
      <c r="J369" s="176">
        <f>ROUND(I369*H369,2)</f>
        <v>0</v>
      </c>
      <c r="K369" s="172" t="s">
        <v>132</v>
      </c>
      <c r="L369" s="41"/>
      <c r="M369" s="177" t="s">
        <v>18</v>
      </c>
      <c r="N369" s="178" t="s">
        <v>43</v>
      </c>
      <c r="O369" s="66"/>
      <c r="P369" s="179">
        <f>O369*H369</f>
        <v>0</v>
      </c>
      <c r="Q369" s="179">
        <v>0</v>
      </c>
      <c r="R369" s="179">
        <f>Q369*H369</f>
        <v>0</v>
      </c>
      <c r="S369" s="179">
        <v>0</v>
      </c>
      <c r="T369" s="180">
        <f>S369*H369</f>
        <v>0</v>
      </c>
      <c r="U369" s="36"/>
      <c r="V369" s="36"/>
      <c r="W369" s="36"/>
      <c r="X369" s="36"/>
      <c r="Y369" s="36"/>
      <c r="Z369" s="36"/>
      <c r="AA369" s="36"/>
      <c r="AB369" s="36"/>
      <c r="AC369" s="36"/>
      <c r="AD369" s="36"/>
      <c r="AE369" s="36"/>
      <c r="AR369" s="181" t="s">
        <v>216</v>
      </c>
      <c r="AT369" s="181" t="s">
        <v>128</v>
      </c>
      <c r="AU369" s="181" t="s">
        <v>134</v>
      </c>
      <c r="AY369" s="19" t="s">
        <v>125</v>
      </c>
      <c r="BE369" s="182">
        <f>IF(N369="základní",J369,0)</f>
        <v>0</v>
      </c>
      <c r="BF369" s="182">
        <f>IF(N369="snížená",J369,0)</f>
        <v>0</v>
      </c>
      <c r="BG369" s="182">
        <f>IF(N369="zákl. přenesená",J369,0)</f>
        <v>0</v>
      </c>
      <c r="BH369" s="182">
        <f>IF(N369="sníž. přenesená",J369,0)</f>
        <v>0</v>
      </c>
      <c r="BI369" s="182">
        <f>IF(N369="nulová",J369,0)</f>
        <v>0</v>
      </c>
      <c r="BJ369" s="19" t="s">
        <v>134</v>
      </c>
      <c r="BK369" s="182">
        <f>ROUND(I369*H369,2)</f>
        <v>0</v>
      </c>
      <c r="BL369" s="19" t="s">
        <v>216</v>
      </c>
      <c r="BM369" s="181" t="s">
        <v>787</v>
      </c>
    </row>
    <row r="370" spans="1:65" s="2" customFormat="1">
      <c r="A370" s="36"/>
      <c r="B370" s="37"/>
      <c r="C370" s="38"/>
      <c r="D370" s="183" t="s">
        <v>136</v>
      </c>
      <c r="E370" s="38"/>
      <c r="F370" s="184" t="s">
        <v>788</v>
      </c>
      <c r="G370" s="38"/>
      <c r="H370" s="38"/>
      <c r="I370" s="185"/>
      <c r="J370" s="38"/>
      <c r="K370" s="38"/>
      <c r="L370" s="41"/>
      <c r="M370" s="186"/>
      <c r="N370" s="187"/>
      <c r="O370" s="66"/>
      <c r="P370" s="66"/>
      <c r="Q370" s="66"/>
      <c r="R370" s="66"/>
      <c r="S370" s="66"/>
      <c r="T370" s="67"/>
      <c r="U370" s="36"/>
      <c r="V370" s="36"/>
      <c r="W370" s="36"/>
      <c r="X370" s="36"/>
      <c r="Y370" s="36"/>
      <c r="Z370" s="36"/>
      <c r="AA370" s="36"/>
      <c r="AB370" s="36"/>
      <c r="AC370" s="36"/>
      <c r="AD370" s="36"/>
      <c r="AE370" s="36"/>
      <c r="AT370" s="19" t="s">
        <v>136</v>
      </c>
      <c r="AU370" s="19" t="s">
        <v>134</v>
      </c>
    </row>
    <row r="371" spans="1:65" s="2" customFormat="1" ht="16.5" customHeight="1">
      <c r="A371" s="36"/>
      <c r="B371" s="37"/>
      <c r="C371" s="170" t="s">
        <v>789</v>
      </c>
      <c r="D371" s="170" t="s">
        <v>128</v>
      </c>
      <c r="E371" s="171" t="s">
        <v>790</v>
      </c>
      <c r="F371" s="172" t="s">
        <v>791</v>
      </c>
      <c r="G371" s="173" t="s">
        <v>380</v>
      </c>
      <c r="H371" s="174">
        <v>2</v>
      </c>
      <c r="I371" s="175"/>
      <c r="J371" s="176">
        <f>ROUND(I371*H371,2)</f>
        <v>0</v>
      </c>
      <c r="K371" s="172" t="s">
        <v>132</v>
      </c>
      <c r="L371" s="41"/>
      <c r="M371" s="177" t="s">
        <v>18</v>
      </c>
      <c r="N371" s="178" t="s">
        <v>43</v>
      </c>
      <c r="O371" s="66"/>
      <c r="P371" s="179">
        <f>O371*H371</f>
        <v>0</v>
      </c>
      <c r="Q371" s="179">
        <v>0</v>
      </c>
      <c r="R371" s="179">
        <f>Q371*H371</f>
        <v>0</v>
      </c>
      <c r="S371" s="179">
        <v>0</v>
      </c>
      <c r="T371" s="180">
        <f>S371*H371</f>
        <v>0</v>
      </c>
      <c r="U371" s="36"/>
      <c r="V371" s="36"/>
      <c r="W371" s="36"/>
      <c r="X371" s="36"/>
      <c r="Y371" s="36"/>
      <c r="Z371" s="36"/>
      <c r="AA371" s="36"/>
      <c r="AB371" s="36"/>
      <c r="AC371" s="36"/>
      <c r="AD371" s="36"/>
      <c r="AE371" s="36"/>
      <c r="AR371" s="181" t="s">
        <v>216</v>
      </c>
      <c r="AT371" s="181" t="s">
        <v>128</v>
      </c>
      <c r="AU371" s="181" t="s">
        <v>134</v>
      </c>
      <c r="AY371" s="19" t="s">
        <v>125</v>
      </c>
      <c r="BE371" s="182">
        <f>IF(N371="základní",J371,0)</f>
        <v>0</v>
      </c>
      <c r="BF371" s="182">
        <f>IF(N371="snížená",J371,0)</f>
        <v>0</v>
      </c>
      <c r="BG371" s="182">
        <f>IF(N371="zákl. přenesená",J371,0)</f>
        <v>0</v>
      </c>
      <c r="BH371" s="182">
        <f>IF(N371="sníž. přenesená",J371,0)</f>
        <v>0</v>
      </c>
      <c r="BI371" s="182">
        <f>IF(N371="nulová",J371,0)</f>
        <v>0</v>
      </c>
      <c r="BJ371" s="19" t="s">
        <v>134</v>
      </c>
      <c r="BK371" s="182">
        <f>ROUND(I371*H371,2)</f>
        <v>0</v>
      </c>
      <c r="BL371" s="19" t="s">
        <v>216</v>
      </c>
      <c r="BM371" s="181" t="s">
        <v>792</v>
      </c>
    </row>
    <row r="372" spans="1:65" s="2" customFormat="1">
      <c r="A372" s="36"/>
      <c r="B372" s="37"/>
      <c r="C372" s="38"/>
      <c r="D372" s="183" t="s">
        <v>136</v>
      </c>
      <c r="E372" s="38"/>
      <c r="F372" s="184" t="s">
        <v>793</v>
      </c>
      <c r="G372" s="38"/>
      <c r="H372" s="38"/>
      <c r="I372" s="185"/>
      <c r="J372" s="38"/>
      <c r="K372" s="38"/>
      <c r="L372" s="41"/>
      <c r="M372" s="186"/>
      <c r="N372" s="187"/>
      <c r="O372" s="66"/>
      <c r="P372" s="66"/>
      <c r="Q372" s="66"/>
      <c r="R372" s="66"/>
      <c r="S372" s="66"/>
      <c r="T372" s="67"/>
      <c r="U372" s="36"/>
      <c r="V372" s="36"/>
      <c r="W372" s="36"/>
      <c r="X372" s="36"/>
      <c r="Y372" s="36"/>
      <c r="Z372" s="36"/>
      <c r="AA372" s="36"/>
      <c r="AB372" s="36"/>
      <c r="AC372" s="36"/>
      <c r="AD372" s="36"/>
      <c r="AE372" s="36"/>
      <c r="AT372" s="19" t="s">
        <v>136</v>
      </c>
      <c r="AU372" s="19" t="s">
        <v>134</v>
      </c>
    </row>
    <row r="373" spans="1:65" s="2" customFormat="1" ht="16.5" customHeight="1">
      <c r="A373" s="36"/>
      <c r="B373" s="37"/>
      <c r="C373" s="170" t="s">
        <v>794</v>
      </c>
      <c r="D373" s="170" t="s">
        <v>128</v>
      </c>
      <c r="E373" s="171" t="s">
        <v>795</v>
      </c>
      <c r="F373" s="172" t="s">
        <v>796</v>
      </c>
      <c r="G373" s="173" t="s">
        <v>380</v>
      </c>
      <c r="H373" s="174">
        <v>1</v>
      </c>
      <c r="I373" s="175"/>
      <c r="J373" s="176">
        <f>ROUND(I373*H373,2)</f>
        <v>0</v>
      </c>
      <c r="K373" s="172" t="s">
        <v>132</v>
      </c>
      <c r="L373" s="41"/>
      <c r="M373" s="177" t="s">
        <v>18</v>
      </c>
      <c r="N373" s="178" t="s">
        <v>43</v>
      </c>
      <c r="O373" s="66"/>
      <c r="P373" s="179">
        <f>O373*H373</f>
        <v>0</v>
      </c>
      <c r="Q373" s="179">
        <v>0</v>
      </c>
      <c r="R373" s="179">
        <f>Q373*H373</f>
        <v>0</v>
      </c>
      <c r="S373" s="179">
        <v>0</v>
      </c>
      <c r="T373" s="180">
        <f>S373*H373</f>
        <v>0</v>
      </c>
      <c r="U373" s="36"/>
      <c r="V373" s="36"/>
      <c r="W373" s="36"/>
      <c r="X373" s="36"/>
      <c r="Y373" s="36"/>
      <c r="Z373" s="36"/>
      <c r="AA373" s="36"/>
      <c r="AB373" s="36"/>
      <c r="AC373" s="36"/>
      <c r="AD373" s="36"/>
      <c r="AE373" s="36"/>
      <c r="AR373" s="181" t="s">
        <v>216</v>
      </c>
      <c r="AT373" s="181" t="s">
        <v>128</v>
      </c>
      <c r="AU373" s="181" t="s">
        <v>134</v>
      </c>
      <c r="AY373" s="19" t="s">
        <v>125</v>
      </c>
      <c r="BE373" s="182">
        <f>IF(N373="základní",J373,0)</f>
        <v>0</v>
      </c>
      <c r="BF373" s="182">
        <f>IF(N373="snížená",J373,0)</f>
        <v>0</v>
      </c>
      <c r="BG373" s="182">
        <f>IF(N373="zákl. přenesená",J373,0)</f>
        <v>0</v>
      </c>
      <c r="BH373" s="182">
        <f>IF(N373="sníž. přenesená",J373,0)</f>
        <v>0</v>
      </c>
      <c r="BI373" s="182">
        <f>IF(N373="nulová",J373,0)</f>
        <v>0</v>
      </c>
      <c r="BJ373" s="19" t="s">
        <v>134</v>
      </c>
      <c r="BK373" s="182">
        <f>ROUND(I373*H373,2)</f>
        <v>0</v>
      </c>
      <c r="BL373" s="19" t="s">
        <v>216</v>
      </c>
      <c r="BM373" s="181" t="s">
        <v>797</v>
      </c>
    </row>
    <row r="374" spans="1:65" s="2" customFormat="1">
      <c r="A374" s="36"/>
      <c r="B374" s="37"/>
      <c r="C374" s="38"/>
      <c r="D374" s="183" t="s">
        <v>136</v>
      </c>
      <c r="E374" s="38"/>
      <c r="F374" s="184" t="s">
        <v>798</v>
      </c>
      <c r="G374" s="38"/>
      <c r="H374" s="38"/>
      <c r="I374" s="185"/>
      <c r="J374" s="38"/>
      <c r="K374" s="38"/>
      <c r="L374" s="41"/>
      <c r="M374" s="186"/>
      <c r="N374" s="187"/>
      <c r="O374" s="66"/>
      <c r="P374" s="66"/>
      <c r="Q374" s="66"/>
      <c r="R374" s="66"/>
      <c r="S374" s="66"/>
      <c r="T374" s="67"/>
      <c r="U374" s="36"/>
      <c r="V374" s="36"/>
      <c r="W374" s="36"/>
      <c r="X374" s="36"/>
      <c r="Y374" s="36"/>
      <c r="Z374" s="36"/>
      <c r="AA374" s="36"/>
      <c r="AB374" s="36"/>
      <c r="AC374" s="36"/>
      <c r="AD374" s="36"/>
      <c r="AE374" s="36"/>
      <c r="AT374" s="19" t="s">
        <v>136</v>
      </c>
      <c r="AU374" s="19" t="s">
        <v>134</v>
      </c>
    </row>
    <row r="375" spans="1:65" s="2" customFormat="1" ht="16.5" customHeight="1">
      <c r="A375" s="36"/>
      <c r="B375" s="37"/>
      <c r="C375" s="222" t="s">
        <v>799</v>
      </c>
      <c r="D375" s="222" t="s">
        <v>354</v>
      </c>
      <c r="E375" s="223" t="s">
        <v>800</v>
      </c>
      <c r="F375" s="224" t="s">
        <v>801</v>
      </c>
      <c r="G375" s="225" t="s">
        <v>380</v>
      </c>
      <c r="H375" s="226">
        <v>1</v>
      </c>
      <c r="I375" s="227"/>
      <c r="J375" s="228">
        <f>ROUND(I375*H375,2)</f>
        <v>0</v>
      </c>
      <c r="K375" s="224" t="s">
        <v>132</v>
      </c>
      <c r="L375" s="229"/>
      <c r="M375" s="230" t="s">
        <v>18</v>
      </c>
      <c r="N375" s="231" t="s">
        <v>43</v>
      </c>
      <c r="O375" s="66"/>
      <c r="P375" s="179">
        <f>O375*H375</f>
        <v>0</v>
      </c>
      <c r="Q375" s="179">
        <v>2.2000000000000001E-3</v>
      </c>
      <c r="R375" s="179">
        <f>Q375*H375</f>
        <v>2.2000000000000001E-3</v>
      </c>
      <c r="S375" s="179">
        <v>0</v>
      </c>
      <c r="T375" s="180">
        <f>S375*H375</f>
        <v>0</v>
      </c>
      <c r="U375" s="36"/>
      <c r="V375" s="36"/>
      <c r="W375" s="36"/>
      <c r="X375" s="36"/>
      <c r="Y375" s="36"/>
      <c r="Z375" s="36"/>
      <c r="AA375" s="36"/>
      <c r="AB375" s="36"/>
      <c r="AC375" s="36"/>
      <c r="AD375" s="36"/>
      <c r="AE375" s="36"/>
      <c r="AR375" s="181" t="s">
        <v>301</v>
      </c>
      <c r="AT375" s="181" t="s">
        <v>354</v>
      </c>
      <c r="AU375" s="181" t="s">
        <v>134</v>
      </c>
      <c r="AY375" s="19" t="s">
        <v>125</v>
      </c>
      <c r="BE375" s="182">
        <f>IF(N375="základní",J375,0)</f>
        <v>0</v>
      </c>
      <c r="BF375" s="182">
        <f>IF(N375="snížená",J375,0)</f>
        <v>0</v>
      </c>
      <c r="BG375" s="182">
        <f>IF(N375="zákl. přenesená",J375,0)</f>
        <v>0</v>
      </c>
      <c r="BH375" s="182">
        <f>IF(N375="sníž. přenesená",J375,0)</f>
        <v>0</v>
      </c>
      <c r="BI375" s="182">
        <f>IF(N375="nulová",J375,0)</f>
        <v>0</v>
      </c>
      <c r="BJ375" s="19" t="s">
        <v>134</v>
      </c>
      <c r="BK375" s="182">
        <f>ROUND(I375*H375,2)</f>
        <v>0</v>
      </c>
      <c r="BL375" s="19" t="s">
        <v>216</v>
      </c>
      <c r="BM375" s="181" t="s">
        <v>802</v>
      </c>
    </row>
    <row r="376" spans="1:65" s="2" customFormat="1" ht="16.5" customHeight="1">
      <c r="A376" s="36"/>
      <c r="B376" s="37"/>
      <c r="C376" s="170" t="s">
        <v>803</v>
      </c>
      <c r="D376" s="170" t="s">
        <v>128</v>
      </c>
      <c r="E376" s="171" t="s">
        <v>804</v>
      </c>
      <c r="F376" s="172" t="s">
        <v>805</v>
      </c>
      <c r="G376" s="173" t="s">
        <v>380</v>
      </c>
      <c r="H376" s="174">
        <v>1</v>
      </c>
      <c r="I376" s="175"/>
      <c r="J376" s="176">
        <f>ROUND(I376*H376,2)</f>
        <v>0</v>
      </c>
      <c r="K376" s="172" t="s">
        <v>132</v>
      </c>
      <c r="L376" s="41"/>
      <c r="M376" s="177" t="s">
        <v>18</v>
      </c>
      <c r="N376" s="178" t="s">
        <v>43</v>
      </c>
      <c r="O376" s="66"/>
      <c r="P376" s="179">
        <f>O376*H376</f>
        <v>0</v>
      </c>
      <c r="Q376" s="179">
        <v>0</v>
      </c>
      <c r="R376" s="179">
        <f>Q376*H376</f>
        <v>0</v>
      </c>
      <c r="S376" s="179">
        <v>0</v>
      </c>
      <c r="T376" s="180">
        <f>S376*H376</f>
        <v>0</v>
      </c>
      <c r="U376" s="36"/>
      <c r="V376" s="36"/>
      <c r="W376" s="36"/>
      <c r="X376" s="36"/>
      <c r="Y376" s="36"/>
      <c r="Z376" s="36"/>
      <c r="AA376" s="36"/>
      <c r="AB376" s="36"/>
      <c r="AC376" s="36"/>
      <c r="AD376" s="36"/>
      <c r="AE376" s="36"/>
      <c r="AR376" s="181" t="s">
        <v>216</v>
      </c>
      <c r="AT376" s="181" t="s">
        <v>128</v>
      </c>
      <c r="AU376" s="181" t="s">
        <v>134</v>
      </c>
      <c r="AY376" s="19" t="s">
        <v>125</v>
      </c>
      <c r="BE376" s="182">
        <f>IF(N376="základní",J376,0)</f>
        <v>0</v>
      </c>
      <c r="BF376" s="182">
        <f>IF(N376="snížená",J376,0)</f>
        <v>0</v>
      </c>
      <c r="BG376" s="182">
        <f>IF(N376="zákl. přenesená",J376,0)</f>
        <v>0</v>
      </c>
      <c r="BH376" s="182">
        <f>IF(N376="sníž. přenesená",J376,0)</f>
        <v>0</v>
      </c>
      <c r="BI376" s="182">
        <f>IF(N376="nulová",J376,0)</f>
        <v>0</v>
      </c>
      <c r="BJ376" s="19" t="s">
        <v>134</v>
      </c>
      <c r="BK376" s="182">
        <f>ROUND(I376*H376,2)</f>
        <v>0</v>
      </c>
      <c r="BL376" s="19" t="s">
        <v>216</v>
      </c>
      <c r="BM376" s="181" t="s">
        <v>806</v>
      </c>
    </row>
    <row r="377" spans="1:65" s="2" customFormat="1">
      <c r="A377" s="36"/>
      <c r="B377" s="37"/>
      <c r="C377" s="38"/>
      <c r="D377" s="183" t="s">
        <v>136</v>
      </c>
      <c r="E377" s="38"/>
      <c r="F377" s="184" t="s">
        <v>807</v>
      </c>
      <c r="G377" s="38"/>
      <c r="H377" s="38"/>
      <c r="I377" s="185"/>
      <c r="J377" s="38"/>
      <c r="K377" s="38"/>
      <c r="L377" s="41"/>
      <c r="M377" s="186"/>
      <c r="N377" s="187"/>
      <c r="O377" s="66"/>
      <c r="P377" s="66"/>
      <c r="Q377" s="66"/>
      <c r="R377" s="66"/>
      <c r="S377" s="66"/>
      <c r="T377" s="67"/>
      <c r="U377" s="36"/>
      <c r="V377" s="36"/>
      <c r="W377" s="36"/>
      <c r="X377" s="36"/>
      <c r="Y377" s="36"/>
      <c r="Z377" s="36"/>
      <c r="AA377" s="36"/>
      <c r="AB377" s="36"/>
      <c r="AC377" s="36"/>
      <c r="AD377" s="36"/>
      <c r="AE377" s="36"/>
      <c r="AT377" s="19" t="s">
        <v>136</v>
      </c>
      <c r="AU377" s="19" t="s">
        <v>134</v>
      </c>
    </row>
    <row r="378" spans="1:65" s="2" customFormat="1" ht="16.5" customHeight="1">
      <c r="A378" s="36"/>
      <c r="B378" s="37"/>
      <c r="C378" s="222" t="s">
        <v>808</v>
      </c>
      <c r="D378" s="222" t="s">
        <v>354</v>
      </c>
      <c r="E378" s="223" t="s">
        <v>809</v>
      </c>
      <c r="F378" s="224" t="s">
        <v>810</v>
      </c>
      <c r="G378" s="225" t="s">
        <v>380</v>
      </c>
      <c r="H378" s="226">
        <v>1</v>
      </c>
      <c r="I378" s="227"/>
      <c r="J378" s="228">
        <f>ROUND(I378*H378,2)</f>
        <v>0</v>
      </c>
      <c r="K378" s="224" t="s">
        <v>132</v>
      </c>
      <c r="L378" s="229"/>
      <c r="M378" s="230" t="s">
        <v>18</v>
      </c>
      <c r="N378" s="231" t="s">
        <v>43</v>
      </c>
      <c r="O378" s="66"/>
      <c r="P378" s="179">
        <f>O378*H378</f>
        <v>0</v>
      </c>
      <c r="Q378" s="179">
        <v>2.0000000000000001E-4</v>
      </c>
      <c r="R378" s="179">
        <f>Q378*H378</f>
        <v>2.0000000000000001E-4</v>
      </c>
      <c r="S378" s="179">
        <v>0</v>
      </c>
      <c r="T378" s="180">
        <f>S378*H378</f>
        <v>0</v>
      </c>
      <c r="U378" s="36"/>
      <c r="V378" s="36"/>
      <c r="W378" s="36"/>
      <c r="X378" s="36"/>
      <c r="Y378" s="36"/>
      <c r="Z378" s="36"/>
      <c r="AA378" s="36"/>
      <c r="AB378" s="36"/>
      <c r="AC378" s="36"/>
      <c r="AD378" s="36"/>
      <c r="AE378" s="36"/>
      <c r="AR378" s="181" t="s">
        <v>301</v>
      </c>
      <c r="AT378" s="181" t="s">
        <v>354</v>
      </c>
      <c r="AU378" s="181" t="s">
        <v>134</v>
      </c>
      <c r="AY378" s="19" t="s">
        <v>125</v>
      </c>
      <c r="BE378" s="182">
        <f>IF(N378="základní",J378,0)</f>
        <v>0</v>
      </c>
      <c r="BF378" s="182">
        <f>IF(N378="snížená",J378,0)</f>
        <v>0</v>
      </c>
      <c r="BG378" s="182">
        <f>IF(N378="zákl. přenesená",J378,0)</f>
        <v>0</v>
      </c>
      <c r="BH378" s="182">
        <f>IF(N378="sníž. přenesená",J378,0)</f>
        <v>0</v>
      </c>
      <c r="BI378" s="182">
        <f>IF(N378="nulová",J378,0)</f>
        <v>0</v>
      </c>
      <c r="BJ378" s="19" t="s">
        <v>134</v>
      </c>
      <c r="BK378" s="182">
        <f>ROUND(I378*H378,2)</f>
        <v>0</v>
      </c>
      <c r="BL378" s="19" t="s">
        <v>216</v>
      </c>
      <c r="BM378" s="181" t="s">
        <v>811</v>
      </c>
    </row>
    <row r="379" spans="1:65" s="2" customFormat="1" ht="16.5" customHeight="1">
      <c r="A379" s="36"/>
      <c r="B379" s="37"/>
      <c r="C379" s="170" t="s">
        <v>812</v>
      </c>
      <c r="D379" s="170" t="s">
        <v>128</v>
      </c>
      <c r="E379" s="171" t="s">
        <v>813</v>
      </c>
      <c r="F379" s="172" t="s">
        <v>814</v>
      </c>
      <c r="G379" s="173" t="s">
        <v>380</v>
      </c>
      <c r="H379" s="174">
        <v>1</v>
      </c>
      <c r="I379" s="175"/>
      <c r="J379" s="176">
        <f>ROUND(I379*H379,2)</f>
        <v>0</v>
      </c>
      <c r="K379" s="172" t="s">
        <v>132</v>
      </c>
      <c r="L379" s="41"/>
      <c r="M379" s="177" t="s">
        <v>18</v>
      </c>
      <c r="N379" s="178" t="s">
        <v>43</v>
      </c>
      <c r="O379" s="66"/>
      <c r="P379" s="179">
        <f>O379*H379</f>
        <v>0</v>
      </c>
      <c r="Q379" s="179">
        <v>0</v>
      </c>
      <c r="R379" s="179">
        <f>Q379*H379</f>
        <v>0</v>
      </c>
      <c r="S379" s="179">
        <v>0</v>
      </c>
      <c r="T379" s="180">
        <f>S379*H379</f>
        <v>0</v>
      </c>
      <c r="U379" s="36"/>
      <c r="V379" s="36"/>
      <c r="W379" s="36"/>
      <c r="X379" s="36"/>
      <c r="Y379" s="36"/>
      <c r="Z379" s="36"/>
      <c r="AA379" s="36"/>
      <c r="AB379" s="36"/>
      <c r="AC379" s="36"/>
      <c r="AD379" s="36"/>
      <c r="AE379" s="36"/>
      <c r="AR379" s="181" t="s">
        <v>216</v>
      </c>
      <c r="AT379" s="181" t="s">
        <v>128</v>
      </c>
      <c r="AU379" s="181" t="s">
        <v>134</v>
      </c>
      <c r="AY379" s="19" t="s">
        <v>125</v>
      </c>
      <c r="BE379" s="182">
        <f>IF(N379="základní",J379,0)</f>
        <v>0</v>
      </c>
      <c r="BF379" s="182">
        <f>IF(N379="snížená",J379,0)</f>
        <v>0</v>
      </c>
      <c r="BG379" s="182">
        <f>IF(N379="zákl. přenesená",J379,0)</f>
        <v>0</v>
      </c>
      <c r="BH379" s="182">
        <f>IF(N379="sníž. přenesená",J379,0)</f>
        <v>0</v>
      </c>
      <c r="BI379" s="182">
        <f>IF(N379="nulová",J379,0)</f>
        <v>0</v>
      </c>
      <c r="BJ379" s="19" t="s">
        <v>134</v>
      </c>
      <c r="BK379" s="182">
        <f>ROUND(I379*H379,2)</f>
        <v>0</v>
      </c>
      <c r="BL379" s="19" t="s">
        <v>216</v>
      </c>
      <c r="BM379" s="181" t="s">
        <v>815</v>
      </c>
    </row>
    <row r="380" spans="1:65" s="2" customFormat="1">
      <c r="A380" s="36"/>
      <c r="B380" s="37"/>
      <c r="C380" s="38"/>
      <c r="D380" s="183" t="s">
        <v>136</v>
      </c>
      <c r="E380" s="38"/>
      <c r="F380" s="184" t="s">
        <v>816</v>
      </c>
      <c r="G380" s="38"/>
      <c r="H380" s="38"/>
      <c r="I380" s="185"/>
      <c r="J380" s="38"/>
      <c r="K380" s="38"/>
      <c r="L380" s="41"/>
      <c r="M380" s="186"/>
      <c r="N380" s="187"/>
      <c r="O380" s="66"/>
      <c r="P380" s="66"/>
      <c r="Q380" s="66"/>
      <c r="R380" s="66"/>
      <c r="S380" s="66"/>
      <c r="T380" s="67"/>
      <c r="U380" s="36"/>
      <c r="V380" s="36"/>
      <c r="W380" s="36"/>
      <c r="X380" s="36"/>
      <c r="Y380" s="36"/>
      <c r="Z380" s="36"/>
      <c r="AA380" s="36"/>
      <c r="AB380" s="36"/>
      <c r="AC380" s="36"/>
      <c r="AD380" s="36"/>
      <c r="AE380" s="36"/>
      <c r="AT380" s="19" t="s">
        <v>136</v>
      </c>
      <c r="AU380" s="19" t="s">
        <v>134</v>
      </c>
    </row>
    <row r="381" spans="1:65" s="2" customFormat="1" ht="16.5" customHeight="1">
      <c r="A381" s="36"/>
      <c r="B381" s="37"/>
      <c r="C381" s="222" t="s">
        <v>817</v>
      </c>
      <c r="D381" s="222" t="s">
        <v>354</v>
      </c>
      <c r="E381" s="223" t="s">
        <v>818</v>
      </c>
      <c r="F381" s="224" t="s">
        <v>819</v>
      </c>
      <c r="G381" s="225" t="s">
        <v>380</v>
      </c>
      <c r="H381" s="226">
        <v>1</v>
      </c>
      <c r="I381" s="227"/>
      <c r="J381" s="228">
        <f>ROUND(I381*H381,2)</f>
        <v>0</v>
      </c>
      <c r="K381" s="224" t="s">
        <v>132</v>
      </c>
      <c r="L381" s="229"/>
      <c r="M381" s="230" t="s">
        <v>18</v>
      </c>
      <c r="N381" s="231" t="s">
        <v>43</v>
      </c>
      <c r="O381" s="66"/>
      <c r="P381" s="179">
        <f>O381*H381</f>
        <v>0</v>
      </c>
      <c r="Q381" s="179">
        <v>1.4999999999999999E-4</v>
      </c>
      <c r="R381" s="179">
        <f>Q381*H381</f>
        <v>1.4999999999999999E-4</v>
      </c>
      <c r="S381" s="179">
        <v>0</v>
      </c>
      <c r="T381" s="180">
        <f>S381*H381</f>
        <v>0</v>
      </c>
      <c r="U381" s="36"/>
      <c r="V381" s="36"/>
      <c r="W381" s="36"/>
      <c r="X381" s="36"/>
      <c r="Y381" s="36"/>
      <c r="Z381" s="36"/>
      <c r="AA381" s="36"/>
      <c r="AB381" s="36"/>
      <c r="AC381" s="36"/>
      <c r="AD381" s="36"/>
      <c r="AE381" s="36"/>
      <c r="AR381" s="181" t="s">
        <v>301</v>
      </c>
      <c r="AT381" s="181" t="s">
        <v>354</v>
      </c>
      <c r="AU381" s="181" t="s">
        <v>134</v>
      </c>
      <c r="AY381" s="19" t="s">
        <v>125</v>
      </c>
      <c r="BE381" s="182">
        <f>IF(N381="základní",J381,0)</f>
        <v>0</v>
      </c>
      <c r="BF381" s="182">
        <f>IF(N381="snížená",J381,0)</f>
        <v>0</v>
      </c>
      <c r="BG381" s="182">
        <f>IF(N381="zákl. přenesená",J381,0)</f>
        <v>0</v>
      </c>
      <c r="BH381" s="182">
        <f>IF(N381="sníž. přenesená",J381,0)</f>
        <v>0</v>
      </c>
      <c r="BI381" s="182">
        <f>IF(N381="nulová",J381,0)</f>
        <v>0</v>
      </c>
      <c r="BJ381" s="19" t="s">
        <v>134</v>
      </c>
      <c r="BK381" s="182">
        <f>ROUND(I381*H381,2)</f>
        <v>0</v>
      </c>
      <c r="BL381" s="19" t="s">
        <v>216</v>
      </c>
      <c r="BM381" s="181" t="s">
        <v>820</v>
      </c>
    </row>
    <row r="382" spans="1:65" s="2" customFormat="1" ht="16.5" customHeight="1">
      <c r="A382" s="36"/>
      <c r="B382" s="37"/>
      <c r="C382" s="170" t="s">
        <v>821</v>
      </c>
      <c r="D382" s="170" t="s">
        <v>128</v>
      </c>
      <c r="E382" s="171" t="s">
        <v>822</v>
      </c>
      <c r="F382" s="172" t="s">
        <v>823</v>
      </c>
      <c r="G382" s="173" t="s">
        <v>380</v>
      </c>
      <c r="H382" s="174">
        <v>9</v>
      </c>
      <c r="I382" s="175"/>
      <c r="J382" s="176">
        <f>ROUND(I382*H382,2)</f>
        <v>0</v>
      </c>
      <c r="K382" s="172" t="s">
        <v>132</v>
      </c>
      <c r="L382" s="41"/>
      <c r="M382" s="177" t="s">
        <v>18</v>
      </c>
      <c r="N382" s="178" t="s">
        <v>43</v>
      </c>
      <c r="O382" s="66"/>
      <c r="P382" s="179">
        <f>O382*H382</f>
        <v>0</v>
      </c>
      <c r="Q382" s="179">
        <v>0</v>
      </c>
      <c r="R382" s="179">
        <f>Q382*H382</f>
        <v>0</v>
      </c>
      <c r="S382" s="179">
        <v>2.4E-2</v>
      </c>
      <c r="T382" s="180">
        <f>S382*H382</f>
        <v>0.216</v>
      </c>
      <c r="U382" s="36"/>
      <c r="V382" s="36"/>
      <c r="W382" s="36"/>
      <c r="X382" s="36"/>
      <c r="Y382" s="36"/>
      <c r="Z382" s="36"/>
      <c r="AA382" s="36"/>
      <c r="AB382" s="36"/>
      <c r="AC382" s="36"/>
      <c r="AD382" s="36"/>
      <c r="AE382" s="36"/>
      <c r="AR382" s="181" t="s">
        <v>216</v>
      </c>
      <c r="AT382" s="181" t="s">
        <v>128</v>
      </c>
      <c r="AU382" s="181" t="s">
        <v>134</v>
      </c>
      <c r="AY382" s="19" t="s">
        <v>125</v>
      </c>
      <c r="BE382" s="182">
        <f>IF(N382="základní",J382,0)</f>
        <v>0</v>
      </c>
      <c r="BF382" s="182">
        <f>IF(N382="snížená",J382,0)</f>
        <v>0</v>
      </c>
      <c r="BG382" s="182">
        <f>IF(N382="zákl. přenesená",J382,0)</f>
        <v>0</v>
      </c>
      <c r="BH382" s="182">
        <f>IF(N382="sníž. přenesená",J382,0)</f>
        <v>0</v>
      </c>
      <c r="BI382" s="182">
        <f>IF(N382="nulová",J382,0)</f>
        <v>0</v>
      </c>
      <c r="BJ382" s="19" t="s">
        <v>134</v>
      </c>
      <c r="BK382" s="182">
        <f>ROUND(I382*H382,2)</f>
        <v>0</v>
      </c>
      <c r="BL382" s="19" t="s">
        <v>216</v>
      </c>
      <c r="BM382" s="181" t="s">
        <v>824</v>
      </c>
    </row>
    <row r="383" spans="1:65" s="2" customFormat="1">
      <c r="A383" s="36"/>
      <c r="B383" s="37"/>
      <c r="C383" s="38"/>
      <c r="D383" s="183" t="s">
        <v>136</v>
      </c>
      <c r="E383" s="38"/>
      <c r="F383" s="184" t="s">
        <v>825</v>
      </c>
      <c r="G383" s="38"/>
      <c r="H383" s="38"/>
      <c r="I383" s="185"/>
      <c r="J383" s="38"/>
      <c r="K383" s="38"/>
      <c r="L383" s="41"/>
      <c r="M383" s="186"/>
      <c r="N383" s="187"/>
      <c r="O383" s="66"/>
      <c r="P383" s="66"/>
      <c r="Q383" s="66"/>
      <c r="R383" s="66"/>
      <c r="S383" s="66"/>
      <c r="T383" s="67"/>
      <c r="U383" s="36"/>
      <c r="V383" s="36"/>
      <c r="W383" s="36"/>
      <c r="X383" s="36"/>
      <c r="Y383" s="36"/>
      <c r="Z383" s="36"/>
      <c r="AA383" s="36"/>
      <c r="AB383" s="36"/>
      <c r="AC383" s="36"/>
      <c r="AD383" s="36"/>
      <c r="AE383" s="36"/>
      <c r="AT383" s="19" t="s">
        <v>136</v>
      </c>
      <c r="AU383" s="19" t="s">
        <v>134</v>
      </c>
    </row>
    <row r="384" spans="1:65" s="2" customFormat="1" ht="24.15" customHeight="1">
      <c r="A384" s="36"/>
      <c r="B384" s="37"/>
      <c r="C384" s="170" t="s">
        <v>826</v>
      </c>
      <c r="D384" s="170" t="s">
        <v>128</v>
      </c>
      <c r="E384" s="171" t="s">
        <v>827</v>
      </c>
      <c r="F384" s="172" t="s">
        <v>828</v>
      </c>
      <c r="G384" s="173" t="s">
        <v>380</v>
      </c>
      <c r="H384" s="174">
        <v>2</v>
      </c>
      <c r="I384" s="175"/>
      <c r="J384" s="176">
        <f>ROUND(I384*H384,2)</f>
        <v>0</v>
      </c>
      <c r="K384" s="172" t="s">
        <v>18</v>
      </c>
      <c r="L384" s="41"/>
      <c r="M384" s="177" t="s">
        <v>18</v>
      </c>
      <c r="N384" s="178" t="s">
        <v>43</v>
      </c>
      <c r="O384" s="66"/>
      <c r="P384" s="179">
        <f>O384*H384</f>
        <v>0</v>
      </c>
      <c r="Q384" s="179">
        <v>0</v>
      </c>
      <c r="R384" s="179">
        <f>Q384*H384</f>
        <v>0</v>
      </c>
      <c r="S384" s="179">
        <v>0</v>
      </c>
      <c r="T384" s="180">
        <f>S384*H384</f>
        <v>0</v>
      </c>
      <c r="U384" s="36"/>
      <c r="V384" s="36"/>
      <c r="W384" s="36"/>
      <c r="X384" s="36"/>
      <c r="Y384" s="36"/>
      <c r="Z384" s="36"/>
      <c r="AA384" s="36"/>
      <c r="AB384" s="36"/>
      <c r="AC384" s="36"/>
      <c r="AD384" s="36"/>
      <c r="AE384" s="36"/>
      <c r="AR384" s="181" t="s">
        <v>216</v>
      </c>
      <c r="AT384" s="181" t="s">
        <v>128</v>
      </c>
      <c r="AU384" s="181" t="s">
        <v>134</v>
      </c>
      <c r="AY384" s="19" t="s">
        <v>125</v>
      </c>
      <c r="BE384" s="182">
        <f>IF(N384="základní",J384,0)</f>
        <v>0</v>
      </c>
      <c r="BF384" s="182">
        <f>IF(N384="snížená",J384,0)</f>
        <v>0</v>
      </c>
      <c r="BG384" s="182">
        <f>IF(N384="zákl. přenesená",J384,0)</f>
        <v>0</v>
      </c>
      <c r="BH384" s="182">
        <f>IF(N384="sníž. přenesená",J384,0)</f>
        <v>0</v>
      </c>
      <c r="BI384" s="182">
        <f>IF(N384="nulová",J384,0)</f>
        <v>0</v>
      </c>
      <c r="BJ384" s="19" t="s">
        <v>134</v>
      </c>
      <c r="BK384" s="182">
        <f>ROUND(I384*H384,2)</f>
        <v>0</v>
      </c>
      <c r="BL384" s="19" t="s">
        <v>216</v>
      </c>
      <c r="BM384" s="181" t="s">
        <v>829</v>
      </c>
    </row>
    <row r="385" spans="1:65" s="2" customFormat="1" ht="16.5" customHeight="1">
      <c r="A385" s="36"/>
      <c r="B385" s="37"/>
      <c r="C385" s="222" t="s">
        <v>830</v>
      </c>
      <c r="D385" s="222" t="s">
        <v>354</v>
      </c>
      <c r="E385" s="223" t="s">
        <v>831</v>
      </c>
      <c r="F385" s="224" t="s">
        <v>832</v>
      </c>
      <c r="G385" s="225" t="s">
        <v>380</v>
      </c>
      <c r="H385" s="226">
        <v>2</v>
      </c>
      <c r="I385" s="227"/>
      <c r="J385" s="228">
        <f>ROUND(I385*H385,2)</f>
        <v>0</v>
      </c>
      <c r="K385" s="224" t="s">
        <v>18</v>
      </c>
      <c r="L385" s="229"/>
      <c r="M385" s="230" t="s">
        <v>18</v>
      </c>
      <c r="N385" s="231" t="s">
        <v>43</v>
      </c>
      <c r="O385" s="66"/>
      <c r="P385" s="179">
        <f>O385*H385</f>
        <v>0</v>
      </c>
      <c r="Q385" s="179">
        <v>0</v>
      </c>
      <c r="R385" s="179">
        <f>Q385*H385</f>
        <v>0</v>
      </c>
      <c r="S385" s="179">
        <v>0</v>
      </c>
      <c r="T385" s="180">
        <f>S385*H385</f>
        <v>0</v>
      </c>
      <c r="U385" s="36"/>
      <c r="V385" s="36"/>
      <c r="W385" s="36"/>
      <c r="X385" s="36"/>
      <c r="Y385" s="36"/>
      <c r="Z385" s="36"/>
      <c r="AA385" s="36"/>
      <c r="AB385" s="36"/>
      <c r="AC385" s="36"/>
      <c r="AD385" s="36"/>
      <c r="AE385" s="36"/>
      <c r="AR385" s="181" t="s">
        <v>301</v>
      </c>
      <c r="AT385" s="181" t="s">
        <v>354</v>
      </c>
      <c r="AU385" s="181" t="s">
        <v>134</v>
      </c>
      <c r="AY385" s="19" t="s">
        <v>125</v>
      </c>
      <c r="BE385" s="182">
        <f>IF(N385="základní",J385,0)</f>
        <v>0</v>
      </c>
      <c r="BF385" s="182">
        <f>IF(N385="snížená",J385,0)</f>
        <v>0</v>
      </c>
      <c r="BG385" s="182">
        <f>IF(N385="zákl. přenesená",J385,0)</f>
        <v>0</v>
      </c>
      <c r="BH385" s="182">
        <f>IF(N385="sníž. přenesená",J385,0)</f>
        <v>0</v>
      </c>
      <c r="BI385" s="182">
        <f>IF(N385="nulová",J385,0)</f>
        <v>0</v>
      </c>
      <c r="BJ385" s="19" t="s">
        <v>134</v>
      </c>
      <c r="BK385" s="182">
        <f>ROUND(I385*H385,2)</f>
        <v>0</v>
      </c>
      <c r="BL385" s="19" t="s">
        <v>216</v>
      </c>
      <c r="BM385" s="181" t="s">
        <v>833</v>
      </c>
    </row>
    <row r="386" spans="1:65" s="2" customFormat="1" ht="16.5" customHeight="1">
      <c r="A386" s="36"/>
      <c r="B386" s="37"/>
      <c r="C386" s="170" t="s">
        <v>834</v>
      </c>
      <c r="D386" s="170" t="s">
        <v>128</v>
      </c>
      <c r="E386" s="171" t="s">
        <v>835</v>
      </c>
      <c r="F386" s="172" t="s">
        <v>836</v>
      </c>
      <c r="G386" s="173" t="s">
        <v>380</v>
      </c>
      <c r="H386" s="174">
        <v>1</v>
      </c>
      <c r="I386" s="175"/>
      <c r="J386" s="176">
        <f>ROUND(I386*H386,2)</f>
        <v>0</v>
      </c>
      <c r="K386" s="172" t="s">
        <v>18</v>
      </c>
      <c r="L386" s="41"/>
      <c r="M386" s="177" t="s">
        <v>18</v>
      </c>
      <c r="N386" s="178" t="s">
        <v>43</v>
      </c>
      <c r="O386" s="66"/>
      <c r="P386" s="179">
        <f>O386*H386</f>
        <v>0</v>
      </c>
      <c r="Q386" s="179">
        <v>0</v>
      </c>
      <c r="R386" s="179">
        <f>Q386*H386</f>
        <v>0</v>
      </c>
      <c r="S386" s="179">
        <v>0</v>
      </c>
      <c r="T386" s="180">
        <f>S386*H386</f>
        <v>0</v>
      </c>
      <c r="U386" s="36"/>
      <c r="V386" s="36"/>
      <c r="W386" s="36"/>
      <c r="X386" s="36"/>
      <c r="Y386" s="36"/>
      <c r="Z386" s="36"/>
      <c r="AA386" s="36"/>
      <c r="AB386" s="36"/>
      <c r="AC386" s="36"/>
      <c r="AD386" s="36"/>
      <c r="AE386" s="36"/>
      <c r="AR386" s="181" t="s">
        <v>216</v>
      </c>
      <c r="AT386" s="181" t="s">
        <v>128</v>
      </c>
      <c r="AU386" s="181" t="s">
        <v>134</v>
      </c>
      <c r="AY386" s="19" t="s">
        <v>125</v>
      </c>
      <c r="BE386" s="182">
        <f>IF(N386="základní",J386,0)</f>
        <v>0</v>
      </c>
      <c r="BF386" s="182">
        <f>IF(N386="snížená",J386,0)</f>
        <v>0</v>
      </c>
      <c r="BG386" s="182">
        <f>IF(N386="zákl. přenesená",J386,0)</f>
        <v>0</v>
      </c>
      <c r="BH386" s="182">
        <f>IF(N386="sníž. přenesená",J386,0)</f>
        <v>0</v>
      </c>
      <c r="BI386" s="182">
        <f>IF(N386="nulová",J386,0)</f>
        <v>0</v>
      </c>
      <c r="BJ386" s="19" t="s">
        <v>134</v>
      </c>
      <c r="BK386" s="182">
        <f>ROUND(I386*H386,2)</f>
        <v>0</v>
      </c>
      <c r="BL386" s="19" t="s">
        <v>216</v>
      </c>
      <c r="BM386" s="181" t="s">
        <v>837</v>
      </c>
    </row>
    <row r="387" spans="1:65" s="2" customFormat="1" ht="16.5" customHeight="1">
      <c r="A387" s="36"/>
      <c r="B387" s="37"/>
      <c r="C387" s="170" t="s">
        <v>838</v>
      </c>
      <c r="D387" s="170" t="s">
        <v>128</v>
      </c>
      <c r="E387" s="171" t="s">
        <v>839</v>
      </c>
      <c r="F387" s="172" t="s">
        <v>840</v>
      </c>
      <c r="G387" s="173" t="s">
        <v>380</v>
      </c>
      <c r="H387" s="174">
        <v>5</v>
      </c>
      <c r="I387" s="175"/>
      <c r="J387" s="176">
        <f>ROUND(I387*H387,2)</f>
        <v>0</v>
      </c>
      <c r="K387" s="172" t="s">
        <v>132</v>
      </c>
      <c r="L387" s="41"/>
      <c r="M387" s="177" t="s">
        <v>18</v>
      </c>
      <c r="N387" s="178" t="s">
        <v>43</v>
      </c>
      <c r="O387" s="66"/>
      <c r="P387" s="179">
        <f>O387*H387</f>
        <v>0</v>
      </c>
      <c r="Q387" s="179">
        <v>0</v>
      </c>
      <c r="R387" s="179">
        <f>Q387*H387</f>
        <v>0</v>
      </c>
      <c r="S387" s="179">
        <v>0</v>
      </c>
      <c r="T387" s="180">
        <f>S387*H387</f>
        <v>0</v>
      </c>
      <c r="U387" s="36"/>
      <c r="V387" s="36"/>
      <c r="W387" s="36"/>
      <c r="X387" s="36"/>
      <c r="Y387" s="36"/>
      <c r="Z387" s="36"/>
      <c r="AA387" s="36"/>
      <c r="AB387" s="36"/>
      <c r="AC387" s="36"/>
      <c r="AD387" s="36"/>
      <c r="AE387" s="36"/>
      <c r="AR387" s="181" t="s">
        <v>216</v>
      </c>
      <c r="AT387" s="181" t="s">
        <v>128</v>
      </c>
      <c r="AU387" s="181" t="s">
        <v>134</v>
      </c>
      <c r="AY387" s="19" t="s">
        <v>125</v>
      </c>
      <c r="BE387" s="182">
        <f>IF(N387="základní",J387,0)</f>
        <v>0</v>
      </c>
      <c r="BF387" s="182">
        <f>IF(N387="snížená",J387,0)</f>
        <v>0</v>
      </c>
      <c r="BG387" s="182">
        <f>IF(N387="zákl. přenesená",J387,0)</f>
        <v>0</v>
      </c>
      <c r="BH387" s="182">
        <f>IF(N387="sníž. přenesená",J387,0)</f>
        <v>0</v>
      </c>
      <c r="BI387" s="182">
        <f>IF(N387="nulová",J387,0)</f>
        <v>0</v>
      </c>
      <c r="BJ387" s="19" t="s">
        <v>134</v>
      </c>
      <c r="BK387" s="182">
        <f>ROUND(I387*H387,2)</f>
        <v>0</v>
      </c>
      <c r="BL387" s="19" t="s">
        <v>216</v>
      </c>
      <c r="BM387" s="181" t="s">
        <v>841</v>
      </c>
    </row>
    <row r="388" spans="1:65" s="2" customFormat="1">
      <c r="A388" s="36"/>
      <c r="B388" s="37"/>
      <c r="C388" s="38"/>
      <c r="D388" s="183" t="s">
        <v>136</v>
      </c>
      <c r="E388" s="38"/>
      <c r="F388" s="184" t="s">
        <v>842</v>
      </c>
      <c r="G388" s="38"/>
      <c r="H388" s="38"/>
      <c r="I388" s="185"/>
      <c r="J388" s="38"/>
      <c r="K388" s="38"/>
      <c r="L388" s="41"/>
      <c r="M388" s="186"/>
      <c r="N388" s="187"/>
      <c r="O388" s="66"/>
      <c r="P388" s="66"/>
      <c r="Q388" s="66"/>
      <c r="R388" s="66"/>
      <c r="S388" s="66"/>
      <c r="T388" s="67"/>
      <c r="U388" s="36"/>
      <c r="V388" s="36"/>
      <c r="W388" s="36"/>
      <c r="X388" s="36"/>
      <c r="Y388" s="36"/>
      <c r="Z388" s="36"/>
      <c r="AA388" s="36"/>
      <c r="AB388" s="36"/>
      <c r="AC388" s="36"/>
      <c r="AD388" s="36"/>
      <c r="AE388" s="36"/>
      <c r="AT388" s="19" t="s">
        <v>136</v>
      </c>
      <c r="AU388" s="19" t="s">
        <v>134</v>
      </c>
    </row>
    <row r="389" spans="1:65" s="2" customFormat="1" ht="16.5" customHeight="1">
      <c r="A389" s="36"/>
      <c r="B389" s="37"/>
      <c r="C389" s="222" t="s">
        <v>843</v>
      </c>
      <c r="D389" s="222" t="s">
        <v>354</v>
      </c>
      <c r="E389" s="223" t="s">
        <v>844</v>
      </c>
      <c r="F389" s="224" t="s">
        <v>845</v>
      </c>
      <c r="G389" s="225" t="s">
        <v>380</v>
      </c>
      <c r="H389" s="226">
        <v>2</v>
      </c>
      <c r="I389" s="227"/>
      <c r="J389" s="228">
        <f t="shared" ref="J389:J394" si="10">ROUND(I389*H389,2)</f>
        <v>0</v>
      </c>
      <c r="K389" s="224" t="s">
        <v>132</v>
      </c>
      <c r="L389" s="229"/>
      <c r="M389" s="230" t="s">
        <v>18</v>
      </c>
      <c r="N389" s="231" t="s">
        <v>43</v>
      </c>
      <c r="O389" s="66"/>
      <c r="P389" s="179">
        <f t="shared" ref="P389:P394" si="11">O389*H389</f>
        <v>0</v>
      </c>
      <c r="Q389" s="179">
        <v>1.3799999999999999E-3</v>
      </c>
      <c r="R389" s="179">
        <f t="shared" ref="R389:R394" si="12">Q389*H389</f>
        <v>2.7599999999999999E-3</v>
      </c>
      <c r="S389" s="179">
        <v>0</v>
      </c>
      <c r="T389" s="180">
        <f t="shared" ref="T389:T394" si="13">S389*H389</f>
        <v>0</v>
      </c>
      <c r="U389" s="36"/>
      <c r="V389" s="36"/>
      <c r="W389" s="36"/>
      <c r="X389" s="36"/>
      <c r="Y389" s="36"/>
      <c r="Z389" s="36"/>
      <c r="AA389" s="36"/>
      <c r="AB389" s="36"/>
      <c r="AC389" s="36"/>
      <c r="AD389" s="36"/>
      <c r="AE389" s="36"/>
      <c r="AR389" s="181" t="s">
        <v>301</v>
      </c>
      <c r="AT389" s="181" t="s">
        <v>354</v>
      </c>
      <c r="AU389" s="181" t="s">
        <v>134</v>
      </c>
      <c r="AY389" s="19" t="s">
        <v>125</v>
      </c>
      <c r="BE389" s="182">
        <f t="shared" ref="BE389:BE394" si="14">IF(N389="základní",J389,0)</f>
        <v>0</v>
      </c>
      <c r="BF389" s="182">
        <f t="shared" ref="BF389:BF394" si="15">IF(N389="snížená",J389,0)</f>
        <v>0</v>
      </c>
      <c r="BG389" s="182">
        <f t="shared" ref="BG389:BG394" si="16">IF(N389="zákl. přenesená",J389,0)</f>
        <v>0</v>
      </c>
      <c r="BH389" s="182">
        <f t="shared" ref="BH389:BH394" si="17">IF(N389="sníž. přenesená",J389,0)</f>
        <v>0</v>
      </c>
      <c r="BI389" s="182">
        <f t="shared" ref="BI389:BI394" si="18">IF(N389="nulová",J389,0)</f>
        <v>0</v>
      </c>
      <c r="BJ389" s="19" t="s">
        <v>134</v>
      </c>
      <c r="BK389" s="182">
        <f t="shared" ref="BK389:BK394" si="19">ROUND(I389*H389,2)</f>
        <v>0</v>
      </c>
      <c r="BL389" s="19" t="s">
        <v>216</v>
      </c>
      <c r="BM389" s="181" t="s">
        <v>846</v>
      </c>
    </row>
    <row r="390" spans="1:65" s="2" customFormat="1" ht="16.5" customHeight="1">
      <c r="A390" s="36"/>
      <c r="B390" s="37"/>
      <c r="C390" s="222" t="s">
        <v>847</v>
      </c>
      <c r="D390" s="222" t="s">
        <v>354</v>
      </c>
      <c r="E390" s="223" t="s">
        <v>848</v>
      </c>
      <c r="F390" s="224" t="s">
        <v>849</v>
      </c>
      <c r="G390" s="225" t="s">
        <v>380</v>
      </c>
      <c r="H390" s="226">
        <v>1</v>
      </c>
      <c r="I390" s="227"/>
      <c r="J390" s="228">
        <f t="shared" si="10"/>
        <v>0</v>
      </c>
      <c r="K390" s="224" t="s">
        <v>132</v>
      </c>
      <c r="L390" s="229"/>
      <c r="M390" s="230" t="s">
        <v>18</v>
      </c>
      <c r="N390" s="231" t="s">
        <v>43</v>
      </c>
      <c r="O390" s="66"/>
      <c r="P390" s="179">
        <f t="shared" si="11"/>
        <v>0</v>
      </c>
      <c r="Q390" s="179">
        <v>1.08E-3</v>
      </c>
      <c r="R390" s="179">
        <f t="shared" si="12"/>
        <v>1.08E-3</v>
      </c>
      <c r="S390" s="179">
        <v>0</v>
      </c>
      <c r="T390" s="180">
        <f t="shared" si="13"/>
        <v>0</v>
      </c>
      <c r="U390" s="36"/>
      <c r="V390" s="36"/>
      <c r="W390" s="36"/>
      <c r="X390" s="36"/>
      <c r="Y390" s="36"/>
      <c r="Z390" s="36"/>
      <c r="AA390" s="36"/>
      <c r="AB390" s="36"/>
      <c r="AC390" s="36"/>
      <c r="AD390" s="36"/>
      <c r="AE390" s="36"/>
      <c r="AR390" s="181" t="s">
        <v>301</v>
      </c>
      <c r="AT390" s="181" t="s">
        <v>354</v>
      </c>
      <c r="AU390" s="181" t="s">
        <v>134</v>
      </c>
      <c r="AY390" s="19" t="s">
        <v>125</v>
      </c>
      <c r="BE390" s="182">
        <f t="shared" si="14"/>
        <v>0</v>
      </c>
      <c r="BF390" s="182">
        <f t="shared" si="15"/>
        <v>0</v>
      </c>
      <c r="BG390" s="182">
        <f t="shared" si="16"/>
        <v>0</v>
      </c>
      <c r="BH390" s="182">
        <f t="shared" si="17"/>
        <v>0</v>
      </c>
      <c r="BI390" s="182">
        <f t="shared" si="18"/>
        <v>0</v>
      </c>
      <c r="BJ390" s="19" t="s">
        <v>134</v>
      </c>
      <c r="BK390" s="182">
        <f t="shared" si="19"/>
        <v>0</v>
      </c>
      <c r="BL390" s="19" t="s">
        <v>216</v>
      </c>
      <c r="BM390" s="181" t="s">
        <v>850</v>
      </c>
    </row>
    <row r="391" spans="1:65" s="2" customFormat="1" ht="16.5" customHeight="1">
      <c r="A391" s="36"/>
      <c r="B391" s="37"/>
      <c r="C391" s="222" t="s">
        <v>851</v>
      </c>
      <c r="D391" s="222" t="s">
        <v>354</v>
      </c>
      <c r="E391" s="223" t="s">
        <v>852</v>
      </c>
      <c r="F391" s="224" t="s">
        <v>853</v>
      </c>
      <c r="G391" s="225" t="s">
        <v>380</v>
      </c>
      <c r="H391" s="226">
        <v>3</v>
      </c>
      <c r="I391" s="227"/>
      <c r="J391" s="228">
        <f t="shared" si="10"/>
        <v>0</v>
      </c>
      <c r="K391" s="224" t="s">
        <v>132</v>
      </c>
      <c r="L391" s="229"/>
      <c r="M391" s="230" t="s">
        <v>18</v>
      </c>
      <c r="N391" s="231" t="s">
        <v>43</v>
      </c>
      <c r="O391" s="66"/>
      <c r="P391" s="179">
        <f t="shared" si="11"/>
        <v>0</v>
      </c>
      <c r="Q391" s="179">
        <v>2.0799999999999998E-3</v>
      </c>
      <c r="R391" s="179">
        <f t="shared" si="12"/>
        <v>6.239999999999999E-3</v>
      </c>
      <c r="S391" s="179">
        <v>0</v>
      </c>
      <c r="T391" s="180">
        <f t="shared" si="13"/>
        <v>0</v>
      </c>
      <c r="U391" s="36"/>
      <c r="V391" s="36"/>
      <c r="W391" s="36"/>
      <c r="X391" s="36"/>
      <c r="Y391" s="36"/>
      <c r="Z391" s="36"/>
      <c r="AA391" s="36"/>
      <c r="AB391" s="36"/>
      <c r="AC391" s="36"/>
      <c r="AD391" s="36"/>
      <c r="AE391" s="36"/>
      <c r="AR391" s="181" t="s">
        <v>301</v>
      </c>
      <c r="AT391" s="181" t="s">
        <v>354</v>
      </c>
      <c r="AU391" s="181" t="s">
        <v>134</v>
      </c>
      <c r="AY391" s="19" t="s">
        <v>125</v>
      </c>
      <c r="BE391" s="182">
        <f t="shared" si="14"/>
        <v>0</v>
      </c>
      <c r="BF391" s="182">
        <f t="shared" si="15"/>
        <v>0</v>
      </c>
      <c r="BG391" s="182">
        <f t="shared" si="16"/>
        <v>0</v>
      </c>
      <c r="BH391" s="182">
        <f t="shared" si="17"/>
        <v>0</v>
      </c>
      <c r="BI391" s="182">
        <f t="shared" si="18"/>
        <v>0</v>
      </c>
      <c r="BJ391" s="19" t="s">
        <v>134</v>
      </c>
      <c r="BK391" s="182">
        <f t="shared" si="19"/>
        <v>0</v>
      </c>
      <c r="BL391" s="19" t="s">
        <v>216</v>
      </c>
      <c r="BM391" s="181" t="s">
        <v>854</v>
      </c>
    </row>
    <row r="392" spans="1:65" s="2" customFormat="1" ht="16.5" customHeight="1">
      <c r="A392" s="36"/>
      <c r="B392" s="37"/>
      <c r="C392" s="170" t="s">
        <v>855</v>
      </c>
      <c r="D392" s="170" t="s">
        <v>128</v>
      </c>
      <c r="E392" s="171" t="s">
        <v>856</v>
      </c>
      <c r="F392" s="172" t="s">
        <v>857</v>
      </c>
      <c r="G392" s="173" t="s">
        <v>380</v>
      </c>
      <c r="H392" s="174">
        <v>1</v>
      </c>
      <c r="I392" s="175"/>
      <c r="J392" s="176">
        <f t="shared" si="10"/>
        <v>0</v>
      </c>
      <c r="K392" s="172" t="s">
        <v>18</v>
      </c>
      <c r="L392" s="41"/>
      <c r="M392" s="177" t="s">
        <v>18</v>
      </c>
      <c r="N392" s="178" t="s">
        <v>43</v>
      </c>
      <c r="O392" s="66"/>
      <c r="P392" s="179">
        <f t="shared" si="11"/>
        <v>0</v>
      </c>
      <c r="Q392" s="179">
        <v>0</v>
      </c>
      <c r="R392" s="179">
        <f t="shared" si="12"/>
        <v>0</v>
      </c>
      <c r="S392" s="179">
        <v>0</v>
      </c>
      <c r="T392" s="180">
        <f t="shared" si="13"/>
        <v>0</v>
      </c>
      <c r="U392" s="36"/>
      <c r="V392" s="36"/>
      <c r="W392" s="36"/>
      <c r="X392" s="36"/>
      <c r="Y392" s="36"/>
      <c r="Z392" s="36"/>
      <c r="AA392" s="36"/>
      <c r="AB392" s="36"/>
      <c r="AC392" s="36"/>
      <c r="AD392" s="36"/>
      <c r="AE392" s="36"/>
      <c r="AR392" s="181" t="s">
        <v>216</v>
      </c>
      <c r="AT392" s="181" t="s">
        <v>128</v>
      </c>
      <c r="AU392" s="181" t="s">
        <v>134</v>
      </c>
      <c r="AY392" s="19" t="s">
        <v>125</v>
      </c>
      <c r="BE392" s="182">
        <f t="shared" si="14"/>
        <v>0</v>
      </c>
      <c r="BF392" s="182">
        <f t="shared" si="15"/>
        <v>0</v>
      </c>
      <c r="BG392" s="182">
        <f t="shared" si="16"/>
        <v>0</v>
      </c>
      <c r="BH392" s="182">
        <f t="shared" si="17"/>
        <v>0</v>
      </c>
      <c r="BI392" s="182">
        <f t="shared" si="18"/>
        <v>0</v>
      </c>
      <c r="BJ392" s="19" t="s">
        <v>134</v>
      </c>
      <c r="BK392" s="182">
        <f t="shared" si="19"/>
        <v>0</v>
      </c>
      <c r="BL392" s="19" t="s">
        <v>216</v>
      </c>
      <c r="BM392" s="181" t="s">
        <v>858</v>
      </c>
    </row>
    <row r="393" spans="1:65" s="2" customFormat="1" ht="16.5" customHeight="1">
      <c r="A393" s="36"/>
      <c r="B393" s="37"/>
      <c r="C393" s="222" t="s">
        <v>859</v>
      </c>
      <c r="D393" s="222" t="s">
        <v>354</v>
      </c>
      <c r="E393" s="223" t="s">
        <v>860</v>
      </c>
      <c r="F393" s="224" t="s">
        <v>861</v>
      </c>
      <c r="G393" s="225" t="s">
        <v>380</v>
      </c>
      <c r="H393" s="226">
        <v>1</v>
      </c>
      <c r="I393" s="227"/>
      <c r="J393" s="228">
        <f t="shared" si="10"/>
        <v>0</v>
      </c>
      <c r="K393" s="224" t="s">
        <v>18</v>
      </c>
      <c r="L393" s="229"/>
      <c r="M393" s="230" t="s">
        <v>18</v>
      </c>
      <c r="N393" s="231" t="s">
        <v>43</v>
      </c>
      <c r="O393" s="66"/>
      <c r="P393" s="179">
        <f t="shared" si="11"/>
        <v>0</v>
      </c>
      <c r="Q393" s="179">
        <v>0</v>
      </c>
      <c r="R393" s="179">
        <f t="shared" si="12"/>
        <v>0</v>
      </c>
      <c r="S393" s="179">
        <v>0</v>
      </c>
      <c r="T393" s="180">
        <f t="shared" si="13"/>
        <v>0</v>
      </c>
      <c r="U393" s="36"/>
      <c r="V393" s="36"/>
      <c r="W393" s="36"/>
      <c r="X393" s="36"/>
      <c r="Y393" s="36"/>
      <c r="Z393" s="36"/>
      <c r="AA393" s="36"/>
      <c r="AB393" s="36"/>
      <c r="AC393" s="36"/>
      <c r="AD393" s="36"/>
      <c r="AE393" s="36"/>
      <c r="AR393" s="181" t="s">
        <v>301</v>
      </c>
      <c r="AT393" s="181" t="s">
        <v>354</v>
      </c>
      <c r="AU393" s="181" t="s">
        <v>134</v>
      </c>
      <c r="AY393" s="19" t="s">
        <v>125</v>
      </c>
      <c r="BE393" s="182">
        <f t="shared" si="14"/>
        <v>0</v>
      </c>
      <c r="BF393" s="182">
        <f t="shared" si="15"/>
        <v>0</v>
      </c>
      <c r="BG393" s="182">
        <f t="shared" si="16"/>
        <v>0</v>
      </c>
      <c r="BH393" s="182">
        <f t="shared" si="17"/>
        <v>0</v>
      </c>
      <c r="BI393" s="182">
        <f t="shared" si="18"/>
        <v>0</v>
      </c>
      <c r="BJ393" s="19" t="s">
        <v>134</v>
      </c>
      <c r="BK393" s="182">
        <f t="shared" si="19"/>
        <v>0</v>
      </c>
      <c r="BL393" s="19" t="s">
        <v>216</v>
      </c>
      <c r="BM393" s="181" t="s">
        <v>862</v>
      </c>
    </row>
    <row r="394" spans="1:65" s="2" customFormat="1" ht="21.75" customHeight="1">
      <c r="A394" s="36"/>
      <c r="B394" s="37"/>
      <c r="C394" s="170" t="s">
        <v>863</v>
      </c>
      <c r="D394" s="170" t="s">
        <v>128</v>
      </c>
      <c r="E394" s="171" t="s">
        <v>864</v>
      </c>
      <c r="F394" s="172" t="s">
        <v>865</v>
      </c>
      <c r="G394" s="173" t="s">
        <v>380</v>
      </c>
      <c r="H394" s="174">
        <v>1</v>
      </c>
      <c r="I394" s="175"/>
      <c r="J394" s="176">
        <f t="shared" si="10"/>
        <v>0</v>
      </c>
      <c r="K394" s="172" t="s">
        <v>132</v>
      </c>
      <c r="L394" s="41"/>
      <c r="M394" s="177" t="s">
        <v>18</v>
      </c>
      <c r="N394" s="178" t="s">
        <v>43</v>
      </c>
      <c r="O394" s="66"/>
      <c r="P394" s="179">
        <f t="shared" si="11"/>
        <v>0</v>
      </c>
      <c r="Q394" s="179">
        <v>3.4000000000000002E-4</v>
      </c>
      <c r="R394" s="179">
        <f t="shared" si="12"/>
        <v>3.4000000000000002E-4</v>
      </c>
      <c r="S394" s="179">
        <v>0</v>
      </c>
      <c r="T394" s="180">
        <f t="shared" si="13"/>
        <v>0</v>
      </c>
      <c r="U394" s="36"/>
      <c r="V394" s="36"/>
      <c r="W394" s="36"/>
      <c r="X394" s="36"/>
      <c r="Y394" s="36"/>
      <c r="Z394" s="36"/>
      <c r="AA394" s="36"/>
      <c r="AB394" s="36"/>
      <c r="AC394" s="36"/>
      <c r="AD394" s="36"/>
      <c r="AE394" s="36"/>
      <c r="AR394" s="181" t="s">
        <v>216</v>
      </c>
      <c r="AT394" s="181" t="s">
        <v>128</v>
      </c>
      <c r="AU394" s="181" t="s">
        <v>134</v>
      </c>
      <c r="AY394" s="19" t="s">
        <v>125</v>
      </c>
      <c r="BE394" s="182">
        <f t="shared" si="14"/>
        <v>0</v>
      </c>
      <c r="BF394" s="182">
        <f t="shared" si="15"/>
        <v>0</v>
      </c>
      <c r="BG394" s="182">
        <f t="shared" si="16"/>
        <v>0</v>
      </c>
      <c r="BH394" s="182">
        <f t="shared" si="17"/>
        <v>0</v>
      </c>
      <c r="BI394" s="182">
        <f t="shared" si="18"/>
        <v>0</v>
      </c>
      <c r="BJ394" s="19" t="s">
        <v>134</v>
      </c>
      <c r="BK394" s="182">
        <f t="shared" si="19"/>
        <v>0</v>
      </c>
      <c r="BL394" s="19" t="s">
        <v>216</v>
      </c>
      <c r="BM394" s="181" t="s">
        <v>866</v>
      </c>
    </row>
    <row r="395" spans="1:65" s="2" customFormat="1">
      <c r="A395" s="36"/>
      <c r="B395" s="37"/>
      <c r="C395" s="38"/>
      <c r="D395" s="183" t="s">
        <v>136</v>
      </c>
      <c r="E395" s="38"/>
      <c r="F395" s="184" t="s">
        <v>867</v>
      </c>
      <c r="G395" s="38"/>
      <c r="H395" s="38"/>
      <c r="I395" s="185"/>
      <c r="J395" s="38"/>
      <c r="K395" s="38"/>
      <c r="L395" s="41"/>
      <c r="M395" s="186"/>
      <c r="N395" s="187"/>
      <c r="O395" s="66"/>
      <c r="P395" s="66"/>
      <c r="Q395" s="66"/>
      <c r="R395" s="66"/>
      <c r="S395" s="66"/>
      <c r="T395" s="67"/>
      <c r="U395" s="36"/>
      <c r="V395" s="36"/>
      <c r="W395" s="36"/>
      <c r="X395" s="36"/>
      <c r="Y395" s="36"/>
      <c r="Z395" s="36"/>
      <c r="AA395" s="36"/>
      <c r="AB395" s="36"/>
      <c r="AC395" s="36"/>
      <c r="AD395" s="36"/>
      <c r="AE395" s="36"/>
      <c r="AT395" s="19" t="s">
        <v>136</v>
      </c>
      <c r="AU395" s="19" t="s">
        <v>134</v>
      </c>
    </row>
    <row r="396" spans="1:65" s="2" customFormat="1" ht="16.5" customHeight="1">
      <c r="A396" s="36"/>
      <c r="B396" s="37"/>
      <c r="C396" s="170" t="s">
        <v>868</v>
      </c>
      <c r="D396" s="170" t="s">
        <v>128</v>
      </c>
      <c r="E396" s="171" t="s">
        <v>869</v>
      </c>
      <c r="F396" s="172" t="s">
        <v>870</v>
      </c>
      <c r="G396" s="173" t="s">
        <v>380</v>
      </c>
      <c r="H396" s="174">
        <v>1</v>
      </c>
      <c r="I396" s="175"/>
      <c r="J396" s="176">
        <f>ROUND(I396*H396,2)</f>
        <v>0</v>
      </c>
      <c r="K396" s="172" t="s">
        <v>132</v>
      </c>
      <c r="L396" s="41"/>
      <c r="M396" s="177" t="s">
        <v>18</v>
      </c>
      <c r="N396" s="178" t="s">
        <v>43</v>
      </c>
      <c r="O396" s="66"/>
      <c r="P396" s="179">
        <f>O396*H396</f>
        <v>0</v>
      </c>
      <c r="Q396" s="179">
        <v>2.1000000000000001E-4</v>
      </c>
      <c r="R396" s="179">
        <f>Q396*H396</f>
        <v>2.1000000000000001E-4</v>
      </c>
      <c r="S396" s="179">
        <v>0</v>
      </c>
      <c r="T396" s="180">
        <f>S396*H396</f>
        <v>0</v>
      </c>
      <c r="U396" s="36"/>
      <c r="V396" s="36"/>
      <c r="W396" s="36"/>
      <c r="X396" s="36"/>
      <c r="Y396" s="36"/>
      <c r="Z396" s="36"/>
      <c r="AA396" s="36"/>
      <c r="AB396" s="36"/>
      <c r="AC396" s="36"/>
      <c r="AD396" s="36"/>
      <c r="AE396" s="36"/>
      <c r="AR396" s="181" t="s">
        <v>216</v>
      </c>
      <c r="AT396" s="181" t="s">
        <v>128</v>
      </c>
      <c r="AU396" s="181" t="s">
        <v>134</v>
      </c>
      <c r="AY396" s="19" t="s">
        <v>125</v>
      </c>
      <c r="BE396" s="182">
        <f>IF(N396="základní",J396,0)</f>
        <v>0</v>
      </c>
      <c r="BF396" s="182">
        <f>IF(N396="snížená",J396,0)</f>
        <v>0</v>
      </c>
      <c r="BG396" s="182">
        <f>IF(N396="zákl. přenesená",J396,0)</f>
        <v>0</v>
      </c>
      <c r="BH396" s="182">
        <f>IF(N396="sníž. přenesená",J396,0)</f>
        <v>0</v>
      </c>
      <c r="BI396" s="182">
        <f>IF(N396="nulová",J396,0)</f>
        <v>0</v>
      </c>
      <c r="BJ396" s="19" t="s">
        <v>134</v>
      </c>
      <c r="BK396" s="182">
        <f>ROUND(I396*H396,2)</f>
        <v>0</v>
      </c>
      <c r="BL396" s="19" t="s">
        <v>216</v>
      </c>
      <c r="BM396" s="181" t="s">
        <v>871</v>
      </c>
    </row>
    <row r="397" spans="1:65" s="2" customFormat="1">
      <c r="A397" s="36"/>
      <c r="B397" s="37"/>
      <c r="C397" s="38"/>
      <c r="D397" s="183" t="s">
        <v>136</v>
      </c>
      <c r="E397" s="38"/>
      <c r="F397" s="184" t="s">
        <v>872</v>
      </c>
      <c r="G397" s="38"/>
      <c r="H397" s="38"/>
      <c r="I397" s="185"/>
      <c r="J397" s="38"/>
      <c r="K397" s="38"/>
      <c r="L397" s="41"/>
      <c r="M397" s="186"/>
      <c r="N397" s="187"/>
      <c r="O397" s="66"/>
      <c r="P397" s="66"/>
      <c r="Q397" s="66"/>
      <c r="R397" s="66"/>
      <c r="S397" s="66"/>
      <c r="T397" s="67"/>
      <c r="U397" s="36"/>
      <c r="V397" s="36"/>
      <c r="W397" s="36"/>
      <c r="X397" s="36"/>
      <c r="Y397" s="36"/>
      <c r="Z397" s="36"/>
      <c r="AA397" s="36"/>
      <c r="AB397" s="36"/>
      <c r="AC397" s="36"/>
      <c r="AD397" s="36"/>
      <c r="AE397" s="36"/>
      <c r="AT397" s="19" t="s">
        <v>136</v>
      </c>
      <c r="AU397" s="19" t="s">
        <v>134</v>
      </c>
    </row>
    <row r="398" spans="1:65" s="2" customFormat="1" ht="16.5" customHeight="1">
      <c r="A398" s="36"/>
      <c r="B398" s="37"/>
      <c r="C398" s="170" t="s">
        <v>873</v>
      </c>
      <c r="D398" s="170" t="s">
        <v>128</v>
      </c>
      <c r="E398" s="171" t="s">
        <v>874</v>
      </c>
      <c r="F398" s="172" t="s">
        <v>875</v>
      </c>
      <c r="G398" s="173" t="s">
        <v>380</v>
      </c>
      <c r="H398" s="174">
        <v>1</v>
      </c>
      <c r="I398" s="175"/>
      <c r="J398" s="176">
        <f>ROUND(I398*H398,2)</f>
        <v>0</v>
      </c>
      <c r="K398" s="172" t="s">
        <v>18</v>
      </c>
      <c r="L398" s="41"/>
      <c r="M398" s="177" t="s">
        <v>18</v>
      </c>
      <c r="N398" s="178" t="s">
        <v>43</v>
      </c>
      <c r="O398" s="66"/>
      <c r="P398" s="179">
        <f>O398*H398</f>
        <v>0</v>
      </c>
      <c r="Q398" s="179">
        <v>0</v>
      </c>
      <c r="R398" s="179">
        <f>Q398*H398</f>
        <v>0</v>
      </c>
      <c r="S398" s="179">
        <v>0</v>
      </c>
      <c r="T398" s="180">
        <f>S398*H398</f>
        <v>0</v>
      </c>
      <c r="U398" s="36"/>
      <c r="V398" s="36"/>
      <c r="W398" s="36"/>
      <c r="X398" s="36"/>
      <c r="Y398" s="36"/>
      <c r="Z398" s="36"/>
      <c r="AA398" s="36"/>
      <c r="AB398" s="36"/>
      <c r="AC398" s="36"/>
      <c r="AD398" s="36"/>
      <c r="AE398" s="36"/>
      <c r="AR398" s="181" t="s">
        <v>216</v>
      </c>
      <c r="AT398" s="181" t="s">
        <v>128</v>
      </c>
      <c r="AU398" s="181" t="s">
        <v>134</v>
      </c>
      <c r="AY398" s="19" t="s">
        <v>125</v>
      </c>
      <c r="BE398" s="182">
        <f>IF(N398="základní",J398,0)</f>
        <v>0</v>
      </c>
      <c r="BF398" s="182">
        <f>IF(N398="snížená",J398,0)</f>
        <v>0</v>
      </c>
      <c r="BG398" s="182">
        <f>IF(N398="zákl. přenesená",J398,0)</f>
        <v>0</v>
      </c>
      <c r="BH398" s="182">
        <f>IF(N398="sníž. přenesená",J398,0)</f>
        <v>0</v>
      </c>
      <c r="BI398" s="182">
        <f>IF(N398="nulová",J398,0)</f>
        <v>0</v>
      </c>
      <c r="BJ398" s="19" t="s">
        <v>134</v>
      </c>
      <c r="BK398" s="182">
        <f>ROUND(I398*H398,2)</f>
        <v>0</v>
      </c>
      <c r="BL398" s="19" t="s">
        <v>216</v>
      </c>
      <c r="BM398" s="181" t="s">
        <v>876</v>
      </c>
    </row>
    <row r="399" spans="1:65" s="2" customFormat="1" ht="16.5" customHeight="1">
      <c r="A399" s="36"/>
      <c r="B399" s="37"/>
      <c r="C399" s="222" t="s">
        <v>877</v>
      </c>
      <c r="D399" s="222" t="s">
        <v>354</v>
      </c>
      <c r="E399" s="223" t="s">
        <v>878</v>
      </c>
      <c r="F399" s="224" t="s">
        <v>879</v>
      </c>
      <c r="G399" s="225" t="s">
        <v>380</v>
      </c>
      <c r="H399" s="226">
        <v>1</v>
      </c>
      <c r="I399" s="227"/>
      <c r="J399" s="228">
        <f>ROUND(I399*H399,2)</f>
        <v>0</v>
      </c>
      <c r="K399" s="224" t="s">
        <v>18</v>
      </c>
      <c r="L399" s="229"/>
      <c r="M399" s="230" t="s">
        <v>18</v>
      </c>
      <c r="N399" s="231" t="s">
        <v>43</v>
      </c>
      <c r="O399" s="66"/>
      <c r="P399" s="179">
        <f>O399*H399</f>
        <v>0</v>
      </c>
      <c r="Q399" s="179">
        <v>0</v>
      </c>
      <c r="R399" s="179">
        <f>Q399*H399</f>
        <v>0</v>
      </c>
      <c r="S399" s="179">
        <v>0</v>
      </c>
      <c r="T399" s="180">
        <f>S399*H399</f>
        <v>0</v>
      </c>
      <c r="U399" s="36"/>
      <c r="V399" s="36"/>
      <c r="W399" s="36"/>
      <c r="X399" s="36"/>
      <c r="Y399" s="36"/>
      <c r="Z399" s="36"/>
      <c r="AA399" s="36"/>
      <c r="AB399" s="36"/>
      <c r="AC399" s="36"/>
      <c r="AD399" s="36"/>
      <c r="AE399" s="36"/>
      <c r="AR399" s="181" t="s">
        <v>301</v>
      </c>
      <c r="AT399" s="181" t="s">
        <v>354</v>
      </c>
      <c r="AU399" s="181" t="s">
        <v>134</v>
      </c>
      <c r="AY399" s="19" t="s">
        <v>125</v>
      </c>
      <c r="BE399" s="182">
        <f>IF(N399="základní",J399,0)</f>
        <v>0</v>
      </c>
      <c r="BF399" s="182">
        <f>IF(N399="snížená",J399,0)</f>
        <v>0</v>
      </c>
      <c r="BG399" s="182">
        <f>IF(N399="zákl. přenesená",J399,0)</f>
        <v>0</v>
      </c>
      <c r="BH399" s="182">
        <f>IF(N399="sníž. přenesená",J399,0)</f>
        <v>0</v>
      </c>
      <c r="BI399" s="182">
        <f>IF(N399="nulová",J399,0)</f>
        <v>0</v>
      </c>
      <c r="BJ399" s="19" t="s">
        <v>134</v>
      </c>
      <c r="BK399" s="182">
        <f>ROUND(I399*H399,2)</f>
        <v>0</v>
      </c>
      <c r="BL399" s="19" t="s">
        <v>216</v>
      </c>
      <c r="BM399" s="181" t="s">
        <v>880</v>
      </c>
    </row>
    <row r="400" spans="1:65" s="2" customFormat="1" ht="24.15" customHeight="1">
      <c r="A400" s="36"/>
      <c r="B400" s="37"/>
      <c r="C400" s="170" t="s">
        <v>881</v>
      </c>
      <c r="D400" s="170" t="s">
        <v>128</v>
      </c>
      <c r="E400" s="171" t="s">
        <v>882</v>
      </c>
      <c r="F400" s="172" t="s">
        <v>883</v>
      </c>
      <c r="G400" s="173" t="s">
        <v>362</v>
      </c>
      <c r="H400" s="232"/>
      <c r="I400" s="175"/>
      <c r="J400" s="176">
        <f>ROUND(I400*H400,2)</f>
        <v>0</v>
      </c>
      <c r="K400" s="172" t="s">
        <v>132</v>
      </c>
      <c r="L400" s="41"/>
      <c r="M400" s="177" t="s">
        <v>18</v>
      </c>
      <c r="N400" s="178" t="s">
        <v>43</v>
      </c>
      <c r="O400" s="66"/>
      <c r="P400" s="179">
        <f>O400*H400</f>
        <v>0</v>
      </c>
      <c r="Q400" s="179">
        <v>0</v>
      </c>
      <c r="R400" s="179">
        <f>Q400*H400</f>
        <v>0</v>
      </c>
      <c r="S400" s="179">
        <v>0</v>
      </c>
      <c r="T400" s="180">
        <f>S400*H400</f>
        <v>0</v>
      </c>
      <c r="U400" s="36"/>
      <c r="V400" s="36"/>
      <c r="W400" s="36"/>
      <c r="X400" s="36"/>
      <c r="Y400" s="36"/>
      <c r="Z400" s="36"/>
      <c r="AA400" s="36"/>
      <c r="AB400" s="36"/>
      <c r="AC400" s="36"/>
      <c r="AD400" s="36"/>
      <c r="AE400" s="36"/>
      <c r="AR400" s="181" t="s">
        <v>216</v>
      </c>
      <c r="AT400" s="181" t="s">
        <v>128</v>
      </c>
      <c r="AU400" s="181" t="s">
        <v>134</v>
      </c>
      <c r="AY400" s="19" t="s">
        <v>125</v>
      </c>
      <c r="BE400" s="182">
        <f>IF(N400="základní",J400,0)</f>
        <v>0</v>
      </c>
      <c r="BF400" s="182">
        <f>IF(N400="snížená",J400,0)</f>
        <v>0</v>
      </c>
      <c r="BG400" s="182">
        <f>IF(N400="zákl. přenesená",J400,0)</f>
        <v>0</v>
      </c>
      <c r="BH400" s="182">
        <f>IF(N400="sníž. přenesená",J400,0)</f>
        <v>0</v>
      </c>
      <c r="BI400" s="182">
        <f>IF(N400="nulová",J400,0)</f>
        <v>0</v>
      </c>
      <c r="BJ400" s="19" t="s">
        <v>134</v>
      </c>
      <c r="BK400" s="182">
        <f>ROUND(I400*H400,2)</f>
        <v>0</v>
      </c>
      <c r="BL400" s="19" t="s">
        <v>216</v>
      </c>
      <c r="BM400" s="181" t="s">
        <v>884</v>
      </c>
    </row>
    <row r="401" spans="1:65" s="2" customFormat="1">
      <c r="A401" s="36"/>
      <c r="B401" s="37"/>
      <c r="C401" s="38"/>
      <c r="D401" s="183" t="s">
        <v>136</v>
      </c>
      <c r="E401" s="38"/>
      <c r="F401" s="184" t="s">
        <v>885</v>
      </c>
      <c r="G401" s="38"/>
      <c r="H401" s="38"/>
      <c r="I401" s="185"/>
      <c r="J401" s="38"/>
      <c r="K401" s="38"/>
      <c r="L401" s="41"/>
      <c r="M401" s="186"/>
      <c r="N401" s="187"/>
      <c r="O401" s="66"/>
      <c r="P401" s="66"/>
      <c r="Q401" s="66"/>
      <c r="R401" s="66"/>
      <c r="S401" s="66"/>
      <c r="T401" s="67"/>
      <c r="U401" s="36"/>
      <c r="V401" s="36"/>
      <c r="W401" s="36"/>
      <c r="X401" s="36"/>
      <c r="Y401" s="36"/>
      <c r="Z401" s="36"/>
      <c r="AA401" s="36"/>
      <c r="AB401" s="36"/>
      <c r="AC401" s="36"/>
      <c r="AD401" s="36"/>
      <c r="AE401" s="36"/>
      <c r="AT401" s="19" t="s">
        <v>136</v>
      </c>
      <c r="AU401" s="19" t="s">
        <v>134</v>
      </c>
    </row>
    <row r="402" spans="1:65" s="12" customFormat="1" ht="22.8" customHeight="1">
      <c r="B402" s="154"/>
      <c r="C402" s="155"/>
      <c r="D402" s="156" t="s">
        <v>70</v>
      </c>
      <c r="E402" s="168" t="s">
        <v>886</v>
      </c>
      <c r="F402" s="168" t="s">
        <v>887</v>
      </c>
      <c r="G402" s="155"/>
      <c r="H402" s="155"/>
      <c r="I402" s="158"/>
      <c r="J402" s="169">
        <f>BK402</f>
        <v>0</v>
      </c>
      <c r="K402" s="155"/>
      <c r="L402" s="160"/>
      <c r="M402" s="161"/>
      <c r="N402" s="162"/>
      <c r="O402" s="162"/>
      <c r="P402" s="163">
        <f>SUM(P403:P407)</f>
        <v>0</v>
      </c>
      <c r="Q402" s="162"/>
      <c r="R402" s="163">
        <f>SUM(R403:R407)</f>
        <v>0</v>
      </c>
      <c r="S402" s="162"/>
      <c r="T402" s="164">
        <f>SUM(T403:T407)</f>
        <v>0</v>
      </c>
      <c r="AR402" s="165" t="s">
        <v>134</v>
      </c>
      <c r="AT402" s="166" t="s">
        <v>70</v>
      </c>
      <c r="AU402" s="166" t="s">
        <v>76</v>
      </c>
      <c r="AY402" s="165" t="s">
        <v>125</v>
      </c>
      <c r="BK402" s="167">
        <f>SUM(BK403:BK407)</f>
        <v>0</v>
      </c>
    </row>
    <row r="403" spans="1:65" s="2" customFormat="1" ht="16.5" customHeight="1">
      <c r="A403" s="36"/>
      <c r="B403" s="37"/>
      <c r="C403" s="170" t="s">
        <v>888</v>
      </c>
      <c r="D403" s="170" t="s">
        <v>128</v>
      </c>
      <c r="E403" s="171" t="s">
        <v>889</v>
      </c>
      <c r="F403" s="172" t="s">
        <v>890</v>
      </c>
      <c r="G403" s="173" t="s">
        <v>380</v>
      </c>
      <c r="H403" s="174">
        <v>25</v>
      </c>
      <c r="I403" s="175"/>
      <c r="J403" s="176">
        <f>ROUND(I403*H403,2)</f>
        <v>0</v>
      </c>
      <c r="K403" s="172" t="s">
        <v>132</v>
      </c>
      <c r="L403" s="41"/>
      <c r="M403" s="177" t="s">
        <v>18</v>
      </c>
      <c r="N403" s="178" t="s">
        <v>43</v>
      </c>
      <c r="O403" s="66"/>
      <c r="P403" s="179">
        <f>O403*H403</f>
        <v>0</v>
      </c>
      <c r="Q403" s="179">
        <v>0</v>
      </c>
      <c r="R403" s="179">
        <f>Q403*H403</f>
        <v>0</v>
      </c>
      <c r="S403" s="179">
        <v>0</v>
      </c>
      <c r="T403" s="180">
        <f>S403*H403</f>
        <v>0</v>
      </c>
      <c r="U403" s="36"/>
      <c r="V403" s="36"/>
      <c r="W403" s="36"/>
      <c r="X403" s="36"/>
      <c r="Y403" s="36"/>
      <c r="Z403" s="36"/>
      <c r="AA403" s="36"/>
      <c r="AB403" s="36"/>
      <c r="AC403" s="36"/>
      <c r="AD403" s="36"/>
      <c r="AE403" s="36"/>
      <c r="AR403" s="181" t="s">
        <v>216</v>
      </c>
      <c r="AT403" s="181" t="s">
        <v>128</v>
      </c>
      <c r="AU403" s="181" t="s">
        <v>134</v>
      </c>
      <c r="AY403" s="19" t="s">
        <v>125</v>
      </c>
      <c r="BE403" s="182">
        <f>IF(N403="základní",J403,0)</f>
        <v>0</v>
      </c>
      <c r="BF403" s="182">
        <f>IF(N403="snížená",J403,0)</f>
        <v>0</v>
      </c>
      <c r="BG403" s="182">
        <f>IF(N403="zákl. přenesená",J403,0)</f>
        <v>0</v>
      </c>
      <c r="BH403" s="182">
        <f>IF(N403="sníž. přenesená",J403,0)</f>
        <v>0</v>
      </c>
      <c r="BI403" s="182">
        <f>IF(N403="nulová",J403,0)</f>
        <v>0</v>
      </c>
      <c r="BJ403" s="19" t="s">
        <v>134</v>
      </c>
      <c r="BK403" s="182">
        <f>ROUND(I403*H403,2)</f>
        <v>0</v>
      </c>
      <c r="BL403" s="19" t="s">
        <v>216</v>
      </c>
      <c r="BM403" s="181" t="s">
        <v>891</v>
      </c>
    </row>
    <row r="404" spans="1:65" s="2" customFormat="1">
      <c r="A404" s="36"/>
      <c r="B404" s="37"/>
      <c r="C404" s="38"/>
      <c r="D404" s="183" t="s">
        <v>136</v>
      </c>
      <c r="E404" s="38"/>
      <c r="F404" s="184" t="s">
        <v>892</v>
      </c>
      <c r="G404" s="38"/>
      <c r="H404" s="38"/>
      <c r="I404" s="185"/>
      <c r="J404" s="38"/>
      <c r="K404" s="38"/>
      <c r="L404" s="41"/>
      <c r="M404" s="186"/>
      <c r="N404" s="187"/>
      <c r="O404" s="66"/>
      <c r="P404" s="66"/>
      <c r="Q404" s="66"/>
      <c r="R404" s="66"/>
      <c r="S404" s="66"/>
      <c r="T404" s="67"/>
      <c r="U404" s="36"/>
      <c r="V404" s="36"/>
      <c r="W404" s="36"/>
      <c r="X404" s="36"/>
      <c r="Y404" s="36"/>
      <c r="Z404" s="36"/>
      <c r="AA404" s="36"/>
      <c r="AB404" s="36"/>
      <c r="AC404" s="36"/>
      <c r="AD404" s="36"/>
      <c r="AE404" s="36"/>
      <c r="AT404" s="19" t="s">
        <v>136</v>
      </c>
      <c r="AU404" s="19" t="s">
        <v>134</v>
      </c>
    </row>
    <row r="405" spans="1:65" s="2" customFormat="1" ht="21.75" customHeight="1">
      <c r="A405" s="36"/>
      <c r="B405" s="37"/>
      <c r="C405" s="170" t="s">
        <v>893</v>
      </c>
      <c r="D405" s="170" t="s">
        <v>128</v>
      </c>
      <c r="E405" s="171" t="s">
        <v>894</v>
      </c>
      <c r="F405" s="172" t="s">
        <v>895</v>
      </c>
      <c r="G405" s="173" t="s">
        <v>586</v>
      </c>
      <c r="H405" s="174">
        <v>1</v>
      </c>
      <c r="I405" s="175"/>
      <c r="J405" s="176">
        <f>ROUND(I405*H405,2)</f>
        <v>0</v>
      </c>
      <c r="K405" s="172" t="s">
        <v>18</v>
      </c>
      <c r="L405" s="41"/>
      <c r="M405" s="177" t="s">
        <v>18</v>
      </c>
      <c r="N405" s="178" t="s">
        <v>43</v>
      </c>
      <c r="O405" s="66"/>
      <c r="P405" s="179">
        <f>O405*H405</f>
        <v>0</v>
      </c>
      <c r="Q405" s="179">
        <v>0</v>
      </c>
      <c r="R405" s="179">
        <f>Q405*H405</f>
        <v>0</v>
      </c>
      <c r="S405" s="179">
        <v>0</v>
      </c>
      <c r="T405" s="180">
        <f>S405*H405</f>
        <v>0</v>
      </c>
      <c r="U405" s="36"/>
      <c r="V405" s="36"/>
      <c r="W405" s="36"/>
      <c r="X405" s="36"/>
      <c r="Y405" s="36"/>
      <c r="Z405" s="36"/>
      <c r="AA405" s="36"/>
      <c r="AB405" s="36"/>
      <c r="AC405" s="36"/>
      <c r="AD405" s="36"/>
      <c r="AE405" s="36"/>
      <c r="AR405" s="181" t="s">
        <v>216</v>
      </c>
      <c r="AT405" s="181" t="s">
        <v>128</v>
      </c>
      <c r="AU405" s="181" t="s">
        <v>134</v>
      </c>
      <c r="AY405" s="19" t="s">
        <v>125</v>
      </c>
      <c r="BE405" s="182">
        <f>IF(N405="základní",J405,0)</f>
        <v>0</v>
      </c>
      <c r="BF405" s="182">
        <f>IF(N405="snížená",J405,0)</f>
        <v>0</v>
      </c>
      <c r="BG405" s="182">
        <f>IF(N405="zákl. přenesená",J405,0)</f>
        <v>0</v>
      </c>
      <c r="BH405" s="182">
        <f>IF(N405="sníž. přenesená",J405,0)</f>
        <v>0</v>
      </c>
      <c r="BI405" s="182">
        <f>IF(N405="nulová",J405,0)</f>
        <v>0</v>
      </c>
      <c r="BJ405" s="19" t="s">
        <v>134</v>
      </c>
      <c r="BK405" s="182">
        <f>ROUND(I405*H405,2)</f>
        <v>0</v>
      </c>
      <c r="BL405" s="19" t="s">
        <v>216</v>
      </c>
      <c r="BM405" s="181" t="s">
        <v>896</v>
      </c>
    </row>
    <row r="406" spans="1:65" s="2" customFormat="1" ht="24.15" customHeight="1">
      <c r="A406" s="36"/>
      <c r="B406" s="37"/>
      <c r="C406" s="170" t="s">
        <v>897</v>
      </c>
      <c r="D406" s="170" t="s">
        <v>128</v>
      </c>
      <c r="E406" s="171" t="s">
        <v>898</v>
      </c>
      <c r="F406" s="172" t="s">
        <v>899</v>
      </c>
      <c r="G406" s="173" t="s">
        <v>362</v>
      </c>
      <c r="H406" s="232"/>
      <c r="I406" s="175"/>
      <c r="J406" s="176">
        <f>ROUND(I406*H406,2)</f>
        <v>0</v>
      </c>
      <c r="K406" s="172" t="s">
        <v>132</v>
      </c>
      <c r="L406" s="41"/>
      <c r="M406" s="177" t="s">
        <v>18</v>
      </c>
      <c r="N406" s="178" t="s">
        <v>43</v>
      </c>
      <c r="O406" s="66"/>
      <c r="P406" s="179">
        <f>O406*H406</f>
        <v>0</v>
      </c>
      <c r="Q406" s="179">
        <v>0</v>
      </c>
      <c r="R406" s="179">
        <f>Q406*H406</f>
        <v>0</v>
      </c>
      <c r="S406" s="179">
        <v>0</v>
      </c>
      <c r="T406" s="180">
        <f>S406*H406</f>
        <v>0</v>
      </c>
      <c r="U406" s="36"/>
      <c r="V406" s="36"/>
      <c r="W406" s="36"/>
      <c r="X406" s="36"/>
      <c r="Y406" s="36"/>
      <c r="Z406" s="36"/>
      <c r="AA406" s="36"/>
      <c r="AB406" s="36"/>
      <c r="AC406" s="36"/>
      <c r="AD406" s="36"/>
      <c r="AE406" s="36"/>
      <c r="AR406" s="181" t="s">
        <v>216</v>
      </c>
      <c r="AT406" s="181" t="s">
        <v>128</v>
      </c>
      <c r="AU406" s="181" t="s">
        <v>134</v>
      </c>
      <c r="AY406" s="19" t="s">
        <v>125</v>
      </c>
      <c r="BE406" s="182">
        <f>IF(N406="základní",J406,0)</f>
        <v>0</v>
      </c>
      <c r="BF406" s="182">
        <f>IF(N406="snížená",J406,0)</f>
        <v>0</v>
      </c>
      <c r="BG406" s="182">
        <f>IF(N406="zákl. přenesená",J406,0)</f>
        <v>0</v>
      </c>
      <c r="BH406" s="182">
        <f>IF(N406="sníž. přenesená",J406,0)</f>
        <v>0</v>
      </c>
      <c r="BI406" s="182">
        <f>IF(N406="nulová",J406,0)</f>
        <v>0</v>
      </c>
      <c r="BJ406" s="19" t="s">
        <v>134</v>
      </c>
      <c r="BK406" s="182">
        <f>ROUND(I406*H406,2)</f>
        <v>0</v>
      </c>
      <c r="BL406" s="19" t="s">
        <v>216</v>
      </c>
      <c r="BM406" s="181" t="s">
        <v>900</v>
      </c>
    </row>
    <row r="407" spans="1:65" s="2" customFormat="1">
      <c r="A407" s="36"/>
      <c r="B407" s="37"/>
      <c r="C407" s="38"/>
      <c r="D407" s="183" t="s">
        <v>136</v>
      </c>
      <c r="E407" s="38"/>
      <c r="F407" s="184" t="s">
        <v>901</v>
      </c>
      <c r="G407" s="38"/>
      <c r="H407" s="38"/>
      <c r="I407" s="185"/>
      <c r="J407" s="38"/>
      <c r="K407" s="38"/>
      <c r="L407" s="41"/>
      <c r="M407" s="186"/>
      <c r="N407" s="187"/>
      <c r="O407" s="66"/>
      <c r="P407" s="66"/>
      <c r="Q407" s="66"/>
      <c r="R407" s="66"/>
      <c r="S407" s="66"/>
      <c r="T407" s="67"/>
      <c r="U407" s="36"/>
      <c r="V407" s="36"/>
      <c r="W407" s="36"/>
      <c r="X407" s="36"/>
      <c r="Y407" s="36"/>
      <c r="Z407" s="36"/>
      <c r="AA407" s="36"/>
      <c r="AB407" s="36"/>
      <c r="AC407" s="36"/>
      <c r="AD407" s="36"/>
      <c r="AE407" s="36"/>
      <c r="AT407" s="19" t="s">
        <v>136</v>
      </c>
      <c r="AU407" s="19" t="s">
        <v>134</v>
      </c>
    </row>
    <row r="408" spans="1:65" s="12" customFormat="1" ht="22.8" customHeight="1">
      <c r="B408" s="154"/>
      <c r="C408" s="155"/>
      <c r="D408" s="156" t="s">
        <v>70</v>
      </c>
      <c r="E408" s="168" t="s">
        <v>902</v>
      </c>
      <c r="F408" s="168" t="s">
        <v>903</v>
      </c>
      <c r="G408" s="155"/>
      <c r="H408" s="155"/>
      <c r="I408" s="158"/>
      <c r="J408" s="169">
        <f>BK408</f>
        <v>0</v>
      </c>
      <c r="K408" s="155"/>
      <c r="L408" s="160"/>
      <c r="M408" s="161"/>
      <c r="N408" s="162"/>
      <c r="O408" s="162"/>
      <c r="P408" s="163">
        <f>SUM(P409:P436)</f>
        <v>0</v>
      </c>
      <c r="Q408" s="162"/>
      <c r="R408" s="163">
        <f>SUM(R409:R436)</f>
        <v>0.19858300000000001</v>
      </c>
      <c r="S408" s="162"/>
      <c r="T408" s="164">
        <f>SUM(T409:T436)</f>
        <v>0.17649999999999999</v>
      </c>
      <c r="AR408" s="165" t="s">
        <v>134</v>
      </c>
      <c r="AT408" s="166" t="s">
        <v>70</v>
      </c>
      <c r="AU408" s="166" t="s">
        <v>76</v>
      </c>
      <c r="AY408" s="165" t="s">
        <v>125</v>
      </c>
      <c r="BK408" s="167">
        <f>SUM(BK409:BK436)</f>
        <v>0</v>
      </c>
    </row>
    <row r="409" spans="1:65" s="2" customFormat="1" ht="16.5" customHeight="1">
      <c r="A409" s="36"/>
      <c r="B409" s="37"/>
      <c r="C409" s="170" t="s">
        <v>904</v>
      </c>
      <c r="D409" s="170" t="s">
        <v>128</v>
      </c>
      <c r="E409" s="171" t="s">
        <v>905</v>
      </c>
      <c r="F409" s="172" t="s">
        <v>906</v>
      </c>
      <c r="G409" s="173" t="s">
        <v>131</v>
      </c>
      <c r="H409" s="174">
        <v>5</v>
      </c>
      <c r="I409" s="175"/>
      <c r="J409" s="176">
        <f>ROUND(I409*H409,2)</f>
        <v>0</v>
      </c>
      <c r="K409" s="172" t="s">
        <v>18</v>
      </c>
      <c r="L409" s="41"/>
      <c r="M409" s="177" t="s">
        <v>18</v>
      </c>
      <c r="N409" s="178" t="s">
        <v>43</v>
      </c>
      <c r="O409" s="66"/>
      <c r="P409" s="179">
        <f>O409*H409</f>
        <v>0</v>
      </c>
      <c r="Q409" s="179">
        <v>2.9999999999999997E-4</v>
      </c>
      <c r="R409" s="179">
        <f>Q409*H409</f>
        <v>1.4999999999999998E-3</v>
      </c>
      <c r="S409" s="179">
        <v>0</v>
      </c>
      <c r="T409" s="180">
        <f>S409*H409</f>
        <v>0</v>
      </c>
      <c r="U409" s="36"/>
      <c r="V409" s="36"/>
      <c r="W409" s="36"/>
      <c r="X409" s="36"/>
      <c r="Y409" s="36"/>
      <c r="Z409" s="36"/>
      <c r="AA409" s="36"/>
      <c r="AB409" s="36"/>
      <c r="AC409" s="36"/>
      <c r="AD409" s="36"/>
      <c r="AE409" s="36"/>
      <c r="AR409" s="181" t="s">
        <v>216</v>
      </c>
      <c r="AT409" s="181" t="s">
        <v>128</v>
      </c>
      <c r="AU409" s="181" t="s">
        <v>134</v>
      </c>
      <c r="AY409" s="19" t="s">
        <v>125</v>
      </c>
      <c r="BE409" s="182">
        <f>IF(N409="základní",J409,0)</f>
        <v>0</v>
      </c>
      <c r="BF409" s="182">
        <f>IF(N409="snížená",J409,0)</f>
        <v>0</v>
      </c>
      <c r="BG409" s="182">
        <f>IF(N409="zákl. přenesená",J409,0)</f>
        <v>0</v>
      </c>
      <c r="BH409" s="182">
        <f>IF(N409="sníž. přenesená",J409,0)</f>
        <v>0</v>
      </c>
      <c r="BI409" s="182">
        <f>IF(N409="nulová",J409,0)</f>
        <v>0</v>
      </c>
      <c r="BJ409" s="19" t="s">
        <v>134</v>
      </c>
      <c r="BK409" s="182">
        <f>ROUND(I409*H409,2)</f>
        <v>0</v>
      </c>
      <c r="BL409" s="19" t="s">
        <v>216</v>
      </c>
      <c r="BM409" s="181" t="s">
        <v>907</v>
      </c>
    </row>
    <row r="410" spans="1:65" s="13" customFormat="1">
      <c r="B410" s="188"/>
      <c r="C410" s="189"/>
      <c r="D410" s="190" t="s">
        <v>138</v>
      </c>
      <c r="E410" s="191" t="s">
        <v>18</v>
      </c>
      <c r="F410" s="192" t="s">
        <v>908</v>
      </c>
      <c r="G410" s="189"/>
      <c r="H410" s="193">
        <v>3.8</v>
      </c>
      <c r="I410" s="194"/>
      <c r="J410" s="189"/>
      <c r="K410" s="189"/>
      <c r="L410" s="195"/>
      <c r="M410" s="196"/>
      <c r="N410" s="197"/>
      <c r="O410" s="197"/>
      <c r="P410" s="197"/>
      <c r="Q410" s="197"/>
      <c r="R410" s="197"/>
      <c r="S410" s="197"/>
      <c r="T410" s="198"/>
      <c r="AT410" s="199" t="s">
        <v>138</v>
      </c>
      <c r="AU410" s="199" t="s">
        <v>134</v>
      </c>
      <c r="AV410" s="13" t="s">
        <v>134</v>
      </c>
      <c r="AW410" s="13" t="s">
        <v>32</v>
      </c>
      <c r="AX410" s="13" t="s">
        <v>71</v>
      </c>
      <c r="AY410" s="199" t="s">
        <v>125</v>
      </c>
    </row>
    <row r="411" spans="1:65" s="14" customFormat="1">
      <c r="B411" s="200"/>
      <c r="C411" s="201"/>
      <c r="D411" s="190" t="s">
        <v>138</v>
      </c>
      <c r="E411" s="202" t="s">
        <v>18</v>
      </c>
      <c r="F411" s="203" t="s">
        <v>196</v>
      </c>
      <c r="G411" s="201"/>
      <c r="H411" s="204">
        <v>3.8</v>
      </c>
      <c r="I411" s="205"/>
      <c r="J411" s="201"/>
      <c r="K411" s="201"/>
      <c r="L411" s="206"/>
      <c r="M411" s="207"/>
      <c r="N411" s="208"/>
      <c r="O411" s="208"/>
      <c r="P411" s="208"/>
      <c r="Q411" s="208"/>
      <c r="R411" s="208"/>
      <c r="S411" s="208"/>
      <c r="T411" s="209"/>
      <c r="AT411" s="210" t="s">
        <v>138</v>
      </c>
      <c r="AU411" s="210" t="s">
        <v>134</v>
      </c>
      <c r="AV411" s="14" t="s">
        <v>126</v>
      </c>
      <c r="AW411" s="14" t="s">
        <v>32</v>
      </c>
      <c r="AX411" s="14" t="s">
        <v>71</v>
      </c>
      <c r="AY411" s="210" t="s">
        <v>125</v>
      </c>
    </row>
    <row r="412" spans="1:65" s="13" customFormat="1">
      <c r="B412" s="188"/>
      <c r="C412" s="189"/>
      <c r="D412" s="190" t="s">
        <v>138</v>
      </c>
      <c r="E412" s="191" t="s">
        <v>18</v>
      </c>
      <c r="F412" s="192" t="s">
        <v>909</v>
      </c>
      <c r="G412" s="189"/>
      <c r="H412" s="193">
        <v>1.2</v>
      </c>
      <c r="I412" s="194"/>
      <c r="J412" s="189"/>
      <c r="K412" s="189"/>
      <c r="L412" s="195"/>
      <c r="M412" s="196"/>
      <c r="N412" s="197"/>
      <c r="O412" s="197"/>
      <c r="P412" s="197"/>
      <c r="Q412" s="197"/>
      <c r="R412" s="197"/>
      <c r="S412" s="197"/>
      <c r="T412" s="198"/>
      <c r="AT412" s="199" t="s">
        <v>138</v>
      </c>
      <c r="AU412" s="199" t="s">
        <v>134</v>
      </c>
      <c r="AV412" s="13" t="s">
        <v>134</v>
      </c>
      <c r="AW412" s="13" t="s">
        <v>32</v>
      </c>
      <c r="AX412" s="13" t="s">
        <v>71</v>
      </c>
      <c r="AY412" s="199" t="s">
        <v>125</v>
      </c>
    </row>
    <row r="413" spans="1:65" s="14" customFormat="1">
      <c r="B413" s="200"/>
      <c r="C413" s="201"/>
      <c r="D413" s="190" t="s">
        <v>138</v>
      </c>
      <c r="E413" s="202" t="s">
        <v>18</v>
      </c>
      <c r="F413" s="203" t="s">
        <v>196</v>
      </c>
      <c r="G413" s="201"/>
      <c r="H413" s="204">
        <v>1.2</v>
      </c>
      <c r="I413" s="205"/>
      <c r="J413" s="201"/>
      <c r="K413" s="201"/>
      <c r="L413" s="206"/>
      <c r="M413" s="207"/>
      <c r="N413" s="208"/>
      <c r="O413" s="208"/>
      <c r="P413" s="208"/>
      <c r="Q413" s="208"/>
      <c r="R413" s="208"/>
      <c r="S413" s="208"/>
      <c r="T413" s="209"/>
      <c r="AT413" s="210" t="s">
        <v>138</v>
      </c>
      <c r="AU413" s="210" t="s">
        <v>134</v>
      </c>
      <c r="AV413" s="14" t="s">
        <v>126</v>
      </c>
      <c r="AW413" s="14" t="s">
        <v>32</v>
      </c>
      <c r="AX413" s="14" t="s">
        <v>71</v>
      </c>
      <c r="AY413" s="210" t="s">
        <v>125</v>
      </c>
    </row>
    <row r="414" spans="1:65" s="15" customFormat="1">
      <c r="B414" s="211"/>
      <c r="C414" s="212"/>
      <c r="D414" s="190" t="s">
        <v>138</v>
      </c>
      <c r="E414" s="213" t="s">
        <v>18</v>
      </c>
      <c r="F414" s="214" t="s">
        <v>198</v>
      </c>
      <c r="G414" s="212"/>
      <c r="H414" s="215">
        <v>5</v>
      </c>
      <c r="I414" s="216"/>
      <c r="J414" s="212"/>
      <c r="K414" s="212"/>
      <c r="L414" s="217"/>
      <c r="M414" s="218"/>
      <c r="N414" s="219"/>
      <c r="O414" s="219"/>
      <c r="P414" s="219"/>
      <c r="Q414" s="219"/>
      <c r="R414" s="219"/>
      <c r="S414" s="219"/>
      <c r="T414" s="220"/>
      <c r="AT414" s="221" t="s">
        <v>138</v>
      </c>
      <c r="AU414" s="221" t="s">
        <v>134</v>
      </c>
      <c r="AV414" s="15" t="s">
        <v>133</v>
      </c>
      <c r="AW414" s="15" t="s">
        <v>32</v>
      </c>
      <c r="AX414" s="15" t="s">
        <v>76</v>
      </c>
      <c r="AY414" s="221" t="s">
        <v>125</v>
      </c>
    </row>
    <row r="415" spans="1:65" s="2" customFormat="1" ht="24.15" customHeight="1">
      <c r="A415" s="36"/>
      <c r="B415" s="37"/>
      <c r="C415" s="170" t="s">
        <v>910</v>
      </c>
      <c r="D415" s="170" t="s">
        <v>128</v>
      </c>
      <c r="E415" s="171" t="s">
        <v>911</v>
      </c>
      <c r="F415" s="172" t="s">
        <v>912</v>
      </c>
      <c r="G415" s="173" t="s">
        <v>131</v>
      </c>
      <c r="H415" s="174">
        <v>5</v>
      </c>
      <c r="I415" s="175"/>
      <c r="J415" s="176">
        <f>ROUND(I415*H415,2)</f>
        <v>0</v>
      </c>
      <c r="K415" s="172" t="s">
        <v>132</v>
      </c>
      <c r="L415" s="41"/>
      <c r="M415" s="177" t="s">
        <v>18</v>
      </c>
      <c r="N415" s="178" t="s">
        <v>43</v>
      </c>
      <c r="O415" s="66"/>
      <c r="P415" s="179">
        <f>O415*H415</f>
        <v>0</v>
      </c>
      <c r="Q415" s="179">
        <v>1.2E-2</v>
      </c>
      <c r="R415" s="179">
        <f>Q415*H415</f>
        <v>0.06</v>
      </c>
      <c r="S415" s="179">
        <v>0</v>
      </c>
      <c r="T415" s="180">
        <f>S415*H415</f>
        <v>0</v>
      </c>
      <c r="U415" s="36"/>
      <c r="V415" s="36"/>
      <c r="W415" s="36"/>
      <c r="X415" s="36"/>
      <c r="Y415" s="36"/>
      <c r="Z415" s="36"/>
      <c r="AA415" s="36"/>
      <c r="AB415" s="36"/>
      <c r="AC415" s="36"/>
      <c r="AD415" s="36"/>
      <c r="AE415" s="36"/>
      <c r="AR415" s="181" t="s">
        <v>216</v>
      </c>
      <c r="AT415" s="181" t="s">
        <v>128</v>
      </c>
      <c r="AU415" s="181" t="s">
        <v>134</v>
      </c>
      <c r="AY415" s="19" t="s">
        <v>125</v>
      </c>
      <c r="BE415" s="182">
        <f>IF(N415="základní",J415,0)</f>
        <v>0</v>
      </c>
      <c r="BF415" s="182">
        <f>IF(N415="snížená",J415,0)</f>
        <v>0</v>
      </c>
      <c r="BG415" s="182">
        <f>IF(N415="zákl. přenesená",J415,0)</f>
        <v>0</v>
      </c>
      <c r="BH415" s="182">
        <f>IF(N415="sníž. přenesená",J415,0)</f>
        <v>0</v>
      </c>
      <c r="BI415" s="182">
        <f>IF(N415="nulová",J415,0)</f>
        <v>0</v>
      </c>
      <c r="BJ415" s="19" t="s">
        <v>134</v>
      </c>
      <c r="BK415" s="182">
        <f>ROUND(I415*H415,2)</f>
        <v>0</v>
      </c>
      <c r="BL415" s="19" t="s">
        <v>216</v>
      </c>
      <c r="BM415" s="181" t="s">
        <v>913</v>
      </c>
    </row>
    <row r="416" spans="1:65" s="2" customFormat="1">
      <c r="A416" s="36"/>
      <c r="B416" s="37"/>
      <c r="C416" s="38"/>
      <c r="D416" s="183" t="s">
        <v>136</v>
      </c>
      <c r="E416" s="38"/>
      <c r="F416" s="184" t="s">
        <v>914</v>
      </c>
      <c r="G416" s="38"/>
      <c r="H416" s="38"/>
      <c r="I416" s="185"/>
      <c r="J416" s="38"/>
      <c r="K416" s="38"/>
      <c r="L416" s="41"/>
      <c r="M416" s="186"/>
      <c r="N416" s="187"/>
      <c r="O416" s="66"/>
      <c r="P416" s="66"/>
      <c r="Q416" s="66"/>
      <c r="R416" s="66"/>
      <c r="S416" s="66"/>
      <c r="T416" s="67"/>
      <c r="U416" s="36"/>
      <c r="V416" s="36"/>
      <c r="W416" s="36"/>
      <c r="X416" s="36"/>
      <c r="Y416" s="36"/>
      <c r="Z416" s="36"/>
      <c r="AA416" s="36"/>
      <c r="AB416" s="36"/>
      <c r="AC416" s="36"/>
      <c r="AD416" s="36"/>
      <c r="AE416" s="36"/>
      <c r="AT416" s="19" t="s">
        <v>136</v>
      </c>
      <c r="AU416" s="19" t="s">
        <v>134</v>
      </c>
    </row>
    <row r="417" spans="1:65" s="2" customFormat="1" ht="16.5" customHeight="1">
      <c r="A417" s="36"/>
      <c r="B417" s="37"/>
      <c r="C417" s="170" t="s">
        <v>915</v>
      </c>
      <c r="D417" s="170" t="s">
        <v>128</v>
      </c>
      <c r="E417" s="171" t="s">
        <v>916</v>
      </c>
      <c r="F417" s="172" t="s">
        <v>917</v>
      </c>
      <c r="G417" s="173" t="s">
        <v>131</v>
      </c>
      <c r="H417" s="174">
        <v>5</v>
      </c>
      <c r="I417" s="175"/>
      <c r="J417" s="176">
        <f>ROUND(I417*H417,2)</f>
        <v>0</v>
      </c>
      <c r="K417" s="172" t="s">
        <v>132</v>
      </c>
      <c r="L417" s="41"/>
      <c r="M417" s="177" t="s">
        <v>18</v>
      </c>
      <c r="N417" s="178" t="s">
        <v>43</v>
      </c>
      <c r="O417" s="66"/>
      <c r="P417" s="179">
        <f>O417*H417</f>
        <v>0</v>
      </c>
      <c r="Q417" s="179">
        <v>0</v>
      </c>
      <c r="R417" s="179">
        <f>Q417*H417</f>
        <v>0</v>
      </c>
      <c r="S417" s="179">
        <v>3.5299999999999998E-2</v>
      </c>
      <c r="T417" s="180">
        <f>S417*H417</f>
        <v>0.17649999999999999</v>
      </c>
      <c r="U417" s="36"/>
      <c r="V417" s="36"/>
      <c r="W417" s="36"/>
      <c r="X417" s="36"/>
      <c r="Y417" s="36"/>
      <c r="Z417" s="36"/>
      <c r="AA417" s="36"/>
      <c r="AB417" s="36"/>
      <c r="AC417" s="36"/>
      <c r="AD417" s="36"/>
      <c r="AE417" s="36"/>
      <c r="AR417" s="181" t="s">
        <v>216</v>
      </c>
      <c r="AT417" s="181" t="s">
        <v>128</v>
      </c>
      <c r="AU417" s="181" t="s">
        <v>134</v>
      </c>
      <c r="AY417" s="19" t="s">
        <v>125</v>
      </c>
      <c r="BE417" s="182">
        <f>IF(N417="základní",J417,0)</f>
        <v>0</v>
      </c>
      <c r="BF417" s="182">
        <f>IF(N417="snížená",J417,0)</f>
        <v>0</v>
      </c>
      <c r="BG417" s="182">
        <f>IF(N417="zákl. přenesená",J417,0)</f>
        <v>0</v>
      </c>
      <c r="BH417" s="182">
        <f>IF(N417="sníž. přenesená",J417,0)</f>
        <v>0</v>
      </c>
      <c r="BI417" s="182">
        <f>IF(N417="nulová",J417,0)</f>
        <v>0</v>
      </c>
      <c r="BJ417" s="19" t="s">
        <v>134</v>
      </c>
      <c r="BK417" s="182">
        <f>ROUND(I417*H417,2)</f>
        <v>0</v>
      </c>
      <c r="BL417" s="19" t="s">
        <v>216</v>
      </c>
      <c r="BM417" s="181" t="s">
        <v>918</v>
      </c>
    </row>
    <row r="418" spans="1:65" s="2" customFormat="1">
      <c r="A418" s="36"/>
      <c r="B418" s="37"/>
      <c r="C418" s="38"/>
      <c r="D418" s="183" t="s">
        <v>136</v>
      </c>
      <c r="E418" s="38"/>
      <c r="F418" s="184" t="s">
        <v>919</v>
      </c>
      <c r="G418" s="38"/>
      <c r="H418" s="38"/>
      <c r="I418" s="185"/>
      <c r="J418" s="38"/>
      <c r="K418" s="38"/>
      <c r="L418" s="41"/>
      <c r="M418" s="186"/>
      <c r="N418" s="187"/>
      <c r="O418" s="66"/>
      <c r="P418" s="66"/>
      <c r="Q418" s="66"/>
      <c r="R418" s="66"/>
      <c r="S418" s="66"/>
      <c r="T418" s="67"/>
      <c r="U418" s="36"/>
      <c r="V418" s="36"/>
      <c r="W418" s="36"/>
      <c r="X418" s="36"/>
      <c r="Y418" s="36"/>
      <c r="Z418" s="36"/>
      <c r="AA418" s="36"/>
      <c r="AB418" s="36"/>
      <c r="AC418" s="36"/>
      <c r="AD418" s="36"/>
      <c r="AE418" s="36"/>
      <c r="AT418" s="19" t="s">
        <v>136</v>
      </c>
      <c r="AU418" s="19" t="s">
        <v>134</v>
      </c>
    </row>
    <row r="419" spans="1:65" s="13" customFormat="1">
      <c r="B419" s="188"/>
      <c r="C419" s="189"/>
      <c r="D419" s="190" t="s">
        <v>138</v>
      </c>
      <c r="E419" s="191" t="s">
        <v>18</v>
      </c>
      <c r="F419" s="192" t="s">
        <v>908</v>
      </c>
      <c r="G419" s="189"/>
      <c r="H419" s="193">
        <v>3.8</v>
      </c>
      <c r="I419" s="194"/>
      <c r="J419" s="189"/>
      <c r="K419" s="189"/>
      <c r="L419" s="195"/>
      <c r="M419" s="196"/>
      <c r="N419" s="197"/>
      <c r="O419" s="197"/>
      <c r="P419" s="197"/>
      <c r="Q419" s="197"/>
      <c r="R419" s="197"/>
      <c r="S419" s="197"/>
      <c r="T419" s="198"/>
      <c r="AT419" s="199" t="s">
        <v>138</v>
      </c>
      <c r="AU419" s="199" t="s">
        <v>134</v>
      </c>
      <c r="AV419" s="13" t="s">
        <v>134</v>
      </c>
      <c r="AW419" s="13" t="s">
        <v>32</v>
      </c>
      <c r="AX419" s="13" t="s">
        <v>71</v>
      </c>
      <c r="AY419" s="199" t="s">
        <v>125</v>
      </c>
    </row>
    <row r="420" spans="1:65" s="14" customFormat="1">
      <c r="B420" s="200"/>
      <c r="C420" s="201"/>
      <c r="D420" s="190" t="s">
        <v>138</v>
      </c>
      <c r="E420" s="202" t="s">
        <v>18</v>
      </c>
      <c r="F420" s="203" t="s">
        <v>196</v>
      </c>
      <c r="G420" s="201"/>
      <c r="H420" s="204">
        <v>3.8</v>
      </c>
      <c r="I420" s="205"/>
      <c r="J420" s="201"/>
      <c r="K420" s="201"/>
      <c r="L420" s="206"/>
      <c r="M420" s="207"/>
      <c r="N420" s="208"/>
      <c r="O420" s="208"/>
      <c r="P420" s="208"/>
      <c r="Q420" s="208"/>
      <c r="R420" s="208"/>
      <c r="S420" s="208"/>
      <c r="T420" s="209"/>
      <c r="AT420" s="210" t="s">
        <v>138</v>
      </c>
      <c r="AU420" s="210" t="s">
        <v>134</v>
      </c>
      <c r="AV420" s="14" t="s">
        <v>126</v>
      </c>
      <c r="AW420" s="14" t="s">
        <v>32</v>
      </c>
      <c r="AX420" s="14" t="s">
        <v>71</v>
      </c>
      <c r="AY420" s="210" t="s">
        <v>125</v>
      </c>
    </row>
    <row r="421" spans="1:65" s="13" customFormat="1">
      <c r="B421" s="188"/>
      <c r="C421" s="189"/>
      <c r="D421" s="190" t="s">
        <v>138</v>
      </c>
      <c r="E421" s="191" t="s">
        <v>18</v>
      </c>
      <c r="F421" s="192" t="s">
        <v>920</v>
      </c>
      <c r="G421" s="189"/>
      <c r="H421" s="193">
        <v>1.2</v>
      </c>
      <c r="I421" s="194"/>
      <c r="J421" s="189"/>
      <c r="K421" s="189"/>
      <c r="L421" s="195"/>
      <c r="M421" s="196"/>
      <c r="N421" s="197"/>
      <c r="O421" s="197"/>
      <c r="P421" s="197"/>
      <c r="Q421" s="197"/>
      <c r="R421" s="197"/>
      <c r="S421" s="197"/>
      <c r="T421" s="198"/>
      <c r="AT421" s="199" t="s">
        <v>138</v>
      </c>
      <c r="AU421" s="199" t="s">
        <v>134</v>
      </c>
      <c r="AV421" s="13" t="s">
        <v>134</v>
      </c>
      <c r="AW421" s="13" t="s">
        <v>32</v>
      </c>
      <c r="AX421" s="13" t="s">
        <v>71</v>
      </c>
      <c r="AY421" s="199" t="s">
        <v>125</v>
      </c>
    </row>
    <row r="422" spans="1:65" s="14" customFormat="1">
      <c r="B422" s="200"/>
      <c r="C422" s="201"/>
      <c r="D422" s="190" t="s">
        <v>138</v>
      </c>
      <c r="E422" s="202" t="s">
        <v>18</v>
      </c>
      <c r="F422" s="203" t="s">
        <v>196</v>
      </c>
      <c r="G422" s="201"/>
      <c r="H422" s="204">
        <v>1.2</v>
      </c>
      <c r="I422" s="205"/>
      <c r="J422" s="201"/>
      <c r="K422" s="201"/>
      <c r="L422" s="206"/>
      <c r="M422" s="207"/>
      <c r="N422" s="208"/>
      <c r="O422" s="208"/>
      <c r="P422" s="208"/>
      <c r="Q422" s="208"/>
      <c r="R422" s="208"/>
      <c r="S422" s="208"/>
      <c r="T422" s="209"/>
      <c r="AT422" s="210" t="s">
        <v>138</v>
      </c>
      <c r="AU422" s="210" t="s">
        <v>134</v>
      </c>
      <c r="AV422" s="14" t="s">
        <v>126</v>
      </c>
      <c r="AW422" s="14" t="s">
        <v>32</v>
      </c>
      <c r="AX422" s="14" t="s">
        <v>71</v>
      </c>
      <c r="AY422" s="210" t="s">
        <v>125</v>
      </c>
    </row>
    <row r="423" spans="1:65" s="15" customFormat="1">
      <c r="B423" s="211"/>
      <c r="C423" s="212"/>
      <c r="D423" s="190" t="s">
        <v>138</v>
      </c>
      <c r="E423" s="213" t="s">
        <v>18</v>
      </c>
      <c r="F423" s="214" t="s">
        <v>198</v>
      </c>
      <c r="G423" s="212"/>
      <c r="H423" s="215">
        <v>5</v>
      </c>
      <c r="I423" s="216"/>
      <c r="J423" s="212"/>
      <c r="K423" s="212"/>
      <c r="L423" s="217"/>
      <c r="M423" s="218"/>
      <c r="N423" s="219"/>
      <c r="O423" s="219"/>
      <c r="P423" s="219"/>
      <c r="Q423" s="219"/>
      <c r="R423" s="219"/>
      <c r="S423" s="219"/>
      <c r="T423" s="220"/>
      <c r="AT423" s="221" t="s">
        <v>138</v>
      </c>
      <c r="AU423" s="221" t="s">
        <v>134</v>
      </c>
      <c r="AV423" s="15" t="s">
        <v>133</v>
      </c>
      <c r="AW423" s="15" t="s">
        <v>32</v>
      </c>
      <c r="AX423" s="15" t="s">
        <v>76</v>
      </c>
      <c r="AY423" s="221" t="s">
        <v>125</v>
      </c>
    </row>
    <row r="424" spans="1:65" s="2" customFormat="1" ht="24.15" customHeight="1">
      <c r="A424" s="36"/>
      <c r="B424" s="37"/>
      <c r="C424" s="170" t="s">
        <v>921</v>
      </c>
      <c r="D424" s="170" t="s">
        <v>128</v>
      </c>
      <c r="E424" s="171" t="s">
        <v>922</v>
      </c>
      <c r="F424" s="172" t="s">
        <v>923</v>
      </c>
      <c r="G424" s="173" t="s">
        <v>131</v>
      </c>
      <c r="H424" s="174">
        <v>5</v>
      </c>
      <c r="I424" s="175"/>
      <c r="J424" s="176">
        <f>ROUND(I424*H424,2)</f>
        <v>0</v>
      </c>
      <c r="K424" s="172" t="s">
        <v>132</v>
      </c>
      <c r="L424" s="41"/>
      <c r="M424" s="177" t="s">
        <v>18</v>
      </c>
      <c r="N424" s="178" t="s">
        <v>43</v>
      </c>
      <c r="O424" s="66"/>
      <c r="P424" s="179">
        <f>O424*H424</f>
        <v>0</v>
      </c>
      <c r="Q424" s="179">
        <v>6.0000000000000001E-3</v>
      </c>
      <c r="R424" s="179">
        <f>Q424*H424</f>
        <v>0.03</v>
      </c>
      <c r="S424" s="179">
        <v>0</v>
      </c>
      <c r="T424" s="180">
        <f>S424*H424</f>
        <v>0</v>
      </c>
      <c r="U424" s="36"/>
      <c r="V424" s="36"/>
      <c r="W424" s="36"/>
      <c r="X424" s="36"/>
      <c r="Y424" s="36"/>
      <c r="Z424" s="36"/>
      <c r="AA424" s="36"/>
      <c r="AB424" s="36"/>
      <c r="AC424" s="36"/>
      <c r="AD424" s="36"/>
      <c r="AE424" s="36"/>
      <c r="AR424" s="181" t="s">
        <v>216</v>
      </c>
      <c r="AT424" s="181" t="s">
        <v>128</v>
      </c>
      <c r="AU424" s="181" t="s">
        <v>134</v>
      </c>
      <c r="AY424" s="19" t="s">
        <v>125</v>
      </c>
      <c r="BE424" s="182">
        <f>IF(N424="základní",J424,0)</f>
        <v>0</v>
      </c>
      <c r="BF424" s="182">
        <f>IF(N424="snížená",J424,0)</f>
        <v>0</v>
      </c>
      <c r="BG424" s="182">
        <f>IF(N424="zákl. přenesená",J424,0)</f>
        <v>0</v>
      </c>
      <c r="BH424" s="182">
        <f>IF(N424="sníž. přenesená",J424,0)</f>
        <v>0</v>
      </c>
      <c r="BI424" s="182">
        <f>IF(N424="nulová",J424,0)</f>
        <v>0</v>
      </c>
      <c r="BJ424" s="19" t="s">
        <v>134</v>
      </c>
      <c r="BK424" s="182">
        <f>ROUND(I424*H424,2)</f>
        <v>0</v>
      </c>
      <c r="BL424" s="19" t="s">
        <v>216</v>
      </c>
      <c r="BM424" s="181" t="s">
        <v>924</v>
      </c>
    </row>
    <row r="425" spans="1:65" s="2" customFormat="1">
      <c r="A425" s="36"/>
      <c r="B425" s="37"/>
      <c r="C425" s="38"/>
      <c r="D425" s="183" t="s">
        <v>136</v>
      </c>
      <c r="E425" s="38"/>
      <c r="F425" s="184" t="s">
        <v>925</v>
      </c>
      <c r="G425" s="38"/>
      <c r="H425" s="38"/>
      <c r="I425" s="185"/>
      <c r="J425" s="38"/>
      <c r="K425" s="38"/>
      <c r="L425" s="41"/>
      <c r="M425" s="186"/>
      <c r="N425" s="187"/>
      <c r="O425" s="66"/>
      <c r="P425" s="66"/>
      <c r="Q425" s="66"/>
      <c r="R425" s="66"/>
      <c r="S425" s="66"/>
      <c r="T425" s="67"/>
      <c r="U425" s="36"/>
      <c r="V425" s="36"/>
      <c r="W425" s="36"/>
      <c r="X425" s="36"/>
      <c r="Y425" s="36"/>
      <c r="Z425" s="36"/>
      <c r="AA425" s="36"/>
      <c r="AB425" s="36"/>
      <c r="AC425" s="36"/>
      <c r="AD425" s="36"/>
      <c r="AE425" s="36"/>
      <c r="AT425" s="19" t="s">
        <v>136</v>
      </c>
      <c r="AU425" s="19" t="s">
        <v>134</v>
      </c>
    </row>
    <row r="426" spans="1:65" s="2" customFormat="1" ht="16.5" customHeight="1">
      <c r="A426" s="36"/>
      <c r="B426" s="37"/>
      <c r="C426" s="222" t="s">
        <v>926</v>
      </c>
      <c r="D426" s="222" t="s">
        <v>354</v>
      </c>
      <c r="E426" s="223" t="s">
        <v>927</v>
      </c>
      <c r="F426" s="224" t="s">
        <v>928</v>
      </c>
      <c r="G426" s="225" t="s">
        <v>131</v>
      </c>
      <c r="H426" s="226">
        <v>5.5</v>
      </c>
      <c r="I426" s="227"/>
      <c r="J426" s="228">
        <f>ROUND(I426*H426,2)</f>
        <v>0</v>
      </c>
      <c r="K426" s="224" t="s">
        <v>18</v>
      </c>
      <c r="L426" s="229"/>
      <c r="M426" s="230" t="s">
        <v>18</v>
      </c>
      <c r="N426" s="231" t="s">
        <v>43</v>
      </c>
      <c r="O426" s="66"/>
      <c r="P426" s="179">
        <f>O426*H426</f>
        <v>0</v>
      </c>
      <c r="Q426" s="179">
        <v>1.9199999999999998E-2</v>
      </c>
      <c r="R426" s="179">
        <f>Q426*H426</f>
        <v>0.10559999999999999</v>
      </c>
      <c r="S426" s="179">
        <v>0</v>
      </c>
      <c r="T426" s="180">
        <f>S426*H426</f>
        <v>0</v>
      </c>
      <c r="U426" s="36"/>
      <c r="V426" s="36"/>
      <c r="W426" s="36"/>
      <c r="X426" s="36"/>
      <c r="Y426" s="36"/>
      <c r="Z426" s="36"/>
      <c r="AA426" s="36"/>
      <c r="AB426" s="36"/>
      <c r="AC426" s="36"/>
      <c r="AD426" s="36"/>
      <c r="AE426" s="36"/>
      <c r="AR426" s="181" t="s">
        <v>301</v>
      </c>
      <c r="AT426" s="181" t="s">
        <v>354</v>
      </c>
      <c r="AU426" s="181" t="s">
        <v>134</v>
      </c>
      <c r="AY426" s="19" t="s">
        <v>125</v>
      </c>
      <c r="BE426" s="182">
        <f>IF(N426="základní",J426,0)</f>
        <v>0</v>
      </c>
      <c r="BF426" s="182">
        <f>IF(N426="snížená",J426,0)</f>
        <v>0</v>
      </c>
      <c r="BG426" s="182">
        <f>IF(N426="zákl. přenesená",J426,0)</f>
        <v>0</v>
      </c>
      <c r="BH426" s="182">
        <f>IF(N426="sníž. přenesená",J426,0)</f>
        <v>0</v>
      </c>
      <c r="BI426" s="182">
        <f>IF(N426="nulová",J426,0)</f>
        <v>0</v>
      </c>
      <c r="BJ426" s="19" t="s">
        <v>134</v>
      </c>
      <c r="BK426" s="182">
        <f>ROUND(I426*H426,2)</f>
        <v>0</v>
      </c>
      <c r="BL426" s="19" t="s">
        <v>216</v>
      </c>
      <c r="BM426" s="181" t="s">
        <v>929</v>
      </c>
    </row>
    <row r="427" spans="1:65" s="13" customFormat="1">
      <c r="B427" s="188"/>
      <c r="C427" s="189"/>
      <c r="D427" s="190" t="s">
        <v>138</v>
      </c>
      <c r="E427" s="191" t="s">
        <v>18</v>
      </c>
      <c r="F427" s="192" t="s">
        <v>930</v>
      </c>
      <c r="G427" s="189"/>
      <c r="H427" s="193">
        <v>5.5</v>
      </c>
      <c r="I427" s="194"/>
      <c r="J427" s="189"/>
      <c r="K427" s="189"/>
      <c r="L427" s="195"/>
      <c r="M427" s="196"/>
      <c r="N427" s="197"/>
      <c r="O427" s="197"/>
      <c r="P427" s="197"/>
      <c r="Q427" s="197"/>
      <c r="R427" s="197"/>
      <c r="S427" s="197"/>
      <c r="T427" s="198"/>
      <c r="AT427" s="199" t="s">
        <v>138</v>
      </c>
      <c r="AU427" s="199" t="s">
        <v>134</v>
      </c>
      <c r="AV427" s="13" t="s">
        <v>134</v>
      </c>
      <c r="AW427" s="13" t="s">
        <v>32</v>
      </c>
      <c r="AX427" s="13" t="s">
        <v>71</v>
      </c>
      <c r="AY427" s="199" t="s">
        <v>125</v>
      </c>
    </row>
    <row r="428" spans="1:65" s="15" customFormat="1">
      <c r="B428" s="211"/>
      <c r="C428" s="212"/>
      <c r="D428" s="190" t="s">
        <v>138</v>
      </c>
      <c r="E428" s="213" t="s">
        <v>18</v>
      </c>
      <c r="F428" s="214" t="s">
        <v>198</v>
      </c>
      <c r="G428" s="212"/>
      <c r="H428" s="215">
        <v>5.5</v>
      </c>
      <c r="I428" s="216"/>
      <c r="J428" s="212"/>
      <c r="K428" s="212"/>
      <c r="L428" s="217"/>
      <c r="M428" s="218"/>
      <c r="N428" s="219"/>
      <c r="O428" s="219"/>
      <c r="P428" s="219"/>
      <c r="Q428" s="219"/>
      <c r="R428" s="219"/>
      <c r="S428" s="219"/>
      <c r="T428" s="220"/>
      <c r="AT428" s="221" t="s">
        <v>138</v>
      </c>
      <c r="AU428" s="221" t="s">
        <v>134</v>
      </c>
      <c r="AV428" s="15" t="s">
        <v>133</v>
      </c>
      <c r="AW428" s="15" t="s">
        <v>32</v>
      </c>
      <c r="AX428" s="15" t="s">
        <v>76</v>
      </c>
      <c r="AY428" s="221" t="s">
        <v>125</v>
      </c>
    </row>
    <row r="429" spans="1:65" s="2" customFormat="1" ht="21.75" customHeight="1">
      <c r="A429" s="36"/>
      <c r="B429" s="37"/>
      <c r="C429" s="170" t="s">
        <v>931</v>
      </c>
      <c r="D429" s="170" t="s">
        <v>128</v>
      </c>
      <c r="E429" s="171" t="s">
        <v>932</v>
      </c>
      <c r="F429" s="172" t="s">
        <v>933</v>
      </c>
      <c r="G429" s="173" t="s">
        <v>131</v>
      </c>
      <c r="H429" s="174">
        <v>5</v>
      </c>
      <c r="I429" s="175"/>
      <c r="J429" s="176">
        <f>ROUND(I429*H429,2)</f>
        <v>0</v>
      </c>
      <c r="K429" s="172" t="s">
        <v>18</v>
      </c>
      <c r="L429" s="41"/>
      <c r="M429" s="177" t="s">
        <v>18</v>
      </c>
      <c r="N429" s="178" t="s">
        <v>43</v>
      </c>
      <c r="O429" s="66"/>
      <c r="P429" s="179">
        <f>O429*H429</f>
        <v>0</v>
      </c>
      <c r="Q429" s="179">
        <v>0</v>
      </c>
      <c r="R429" s="179">
        <f>Q429*H429</f>
        <v>0</v>
      </c>
      <c r="S429" s="179">
        <v>0</v>
      </c>
      <c r="T429" s="180">
        <f>S429*H429</f>
        <v>0</v>
      </c>
      <c r="U429" s="36"/>
      <c r="V429" s="36"/>
      <c r="W429" s="36"/>
      <c r="X429" s="36"/>
      <c r="Y429" s="36"/>
      <c r="Z429" s="36"/>
      <c r="AA429" s="36"/>
      <c r="AB429" s="36"/>
      <c r="AC429" s="36"/>
      <c r="AD429" s="36"/>
      <c r="AE429" s="36"/>
      <c r="AR429" s="181" t="s">
        <v>216</v>
      </c>
      <c r="AT429" s="181" t="s">
        <v>128</v>
      </c>
      <c r="AU429" s="181" t="s">
        <v>134</v>
      </c>
      <c r="AY429" s="19" t="s">
        <v>125</v>
      </c>
      <c r="BE429" s="182">
        <f>IF(N429="základní",J429,0)</f>
        <v>0</v>
      </c>
      <c r="BF429" s="182">
        <f>IF(N429="snížená",J429,0)</f>
        <v>0</v>
      </c>
      <c r="BG429" s="182">
        <f>IF(N429="zákl. přenesená",J429,0)</f>
        <v>0</v>
      </c>
      <c r="BH429" s="182">
        <f>IF(N429="sníž. přenesená",J429,0)</f>
        <v>0</v>
      </c>
      <c r="BI429" s="182">
        <f>IF(N429="nulová",J429,0)</f>
        <v>0</v>
      </c>
      <c r="BJ429" s="19" t="s">
        <v>134</v>
      </c>
      <c r="BK429" s="182">
        <f>ROUND(I429*H429,2)</f>
        <v>0</v>
      </c>
      <c r="BL429" s="19" t="s">
        <v>216</v>
      </c>
      <c r="BM429" s="181" t="s">
        <v>934</v>
      </c>
    </row>
    <row r="430" spans="1:65" s="2" customFormat="1" ht="21.75" customHeight="1">
      <c r="A430" s="36"/>
      <c r="B430" s="37"/>
      <c r="C430" s="170" t="s">
        <v>935</v>
      </c>
      <c r="D430" s="170" t="s">
        <v>128</v>
      </c>
      <c r="E430" s="171" t="s">
        <v>936</v>
      </c>
      <c r="F430" s="172" t="s">
        <v>937</v>
      </c>
      <c r="G430" s="173" t="s">
        <v>131</v>
      </c>
      <c r="H430" s="174">
        <v>5</v>
      </c>
      <c r="I430" s="175"/>
      <c r="J430" s="176">
        <f>ROUND(I430*H430,2)</f>
        <v>0</v>
      </c>
      <c r="K430" s="172" t="s">
        <v>18</v>
      </c>
      <c r="L430" s="41"/>
      <c r="M430" s="177" t="s">
        <v>18</v>
      </c>
      <c r="N430" s="178" t="s">
        <v>43</v>
      </c>
      <c r="O430" s="66"/>
      <c r="P430" s="179">
        <f>O430*H430</f>
        <v>0</v>
      </c>
      <c r="Q430" s="179">
        <v>0</v>
      </c>
      <c r="R430" s="179">
        <f>Q430*H430</f>
        <v>0</v>
      </c>
      <c r="S430" s="179">
        <v>0</v>
      </c>
      <c r="T430" s="180">
        <f>S430*H430</f>
        <v>0</v>
      </c>
      <c r="U430" s="36"/>
      <c r="V430" s="36"/>
      <c r="W430" s="36"/>
      <c r="X430" s="36"/>
      <c r="Y430" s="36"/>
      <c r="Z430" s="36"/>
      <c r="AA430" s="36"/>
      <c r="AB430" s="36"/>
      <c r="AC430" s="36"/>
      <c r="AD430" s="36"/>
      <c r="AE430" s="36"/>
      <c r="AR430" s="181" t="s">
        <v>216</v>
      </c>
      <c r="AT430" s="181" t="s">
        <v>128</v>
      </c>
      <c r="AU430" s="181" t="s">
        <v>134</v>
      </c>
      <c r="AY430" s="19" t="s">
        <v>125</v>
      </c>
      <c r="BE430" s="182">
        <f>IF(N430="základní",J430,0)</f>
        <v>0</v>
      </c>
      <c r="BF430" s="182">
        <f>IF(N430="snížená",J430,0)</f>
        <v>0</v>
      </c>
      <c r="BG430" s="182">
        <f>IF(N430="zákl. přenesená",J430,0)</f>
        <v>0</v>
      </c>
      <c r="BH430" s="182">
        <f>IF(N430="sníž. přenesená",J430,0)</f>
        <v>0</v>
      </c>
      <c r="BI430" s="182">
        <f>IF(N430="nulová",J430,0)</f>
        <v>0</v>
      </c>
      <c r="BJ430" s="19" t="s">
        <v>134</v>
      </c>
      <c r="BK430" s="182">
        <f>ROUND(I430*H430,2)</f>
        <v>0</v>
      </c>
      <c r="BL430" s="19" t="s">
        <v>216</v>
      </c>
      <c r="BM430" s="181" t="s">
        <v>938</v>
      </c>
    </row>
    <row r="431" spans="1:65" s="2" customFormat="1" ht="16.5" customHeight="1">
      <c r="A431" s="36"/>
      <c r="B431" s="37"/>
      <c r="C431" s="170" t="s">
        <v>939</v>
      </c>
      <c r="D431" s="170" t="s">
        <v>128</v>
      </c>
      <c r="E431" s="171" t="s">
        <v>940</v>
      </c>
      <c r="F431" s="172" t="s">
        <v>941</v>
      </c>
      <c r="G431" s="173" t="s">
        <v>207</v>
      </c>
      <c r="H431" s="174">
        <v>13.7</v>
      </c>
      <c r="I431" s="175"/>
      <c r="J431" s="176">
        <f>ROUND(I431*H431,2)</f>
        <v>0</v>
      </c>
      <c r="K431" s="172" t="s">
        <v>132</v>
      </c>
      <c r="L431" s="41"/>
      <c r="M431" s="177" t="s">
        <v>18</v>
      </c>
      <c r="N431" s="178" t="s">
        <v>43</v>
      </c>
      <c r="O431" s="66"/>
      <c r="P431" s="179">
        <f>O431*H431</f>
        <v>0</v>
      </c>
      <c r="Q431" s="179">
        <v>9.0000000000000006E-5</v>
      </c>
      <c r="R431" s="179">
        <f>Q431*H431</f>
        <v>1.2329999999999999E-3</v>
      </c>
      <c r="S431" s="179">
        <v>0</v>
      </c>
      <c r="T431" s="180">
        <f>S431*H431</f>
        <v>0</v>
      </c>
      <c r="U431" s="36"/>
      <c r="V431" s="36"/>
      <c r="W431" s="36"/>
      <c r="X431" s="36"/>
      <c r="Y431" s="36"/>
      <c r="Z431" s="36"/>
      <c r="AA431" s="36"/>
      <c r="AB431" s="36"/>
      <c r="AC431" s="36"/>
      <c r="AD431" s="36"/>
      <c r="AE431" s="36"/>
      <c r="AR431" s="181" t="s">
        <v>216</v>
      </c>
      <c r="AT431" s="181" t="s">
        <v>128</v>
      </c>
      <c r="AU431" s="181" t="s">
        <v>134</v>
      </c>
      <c r="AY431" s="19" t="s">
        <v>125</v>
      </c>
      <c r="BE431" s="182">
        <f>IF(N431="základní",J431,0)</f>
        <v>0</v>
      </c>
      <c r="BF431" s="182">
        <f>IF(N431="snížená",J431,0)</f>
        <v>0</v>
      </c>
      <c r="BG431" s="182">
        <f>IF(N431="zákl. přenesená",J431,0)</f>
        <v>0</v>
      </c>
      <c r="BH431" s="182">
        <f>IF(N431="sníž. přenesená",J431,0)</f>
        <v>0</v>
      </c>
      <c r="BI431" s="182">
        <f>IF(N431="nulová",J431,0)</f>
        <v>0</v>
      </c>
      <c r="BJ431" s="19" t="s">
        <v>134</v>
      </c>
      <c r="BK431" s="182">
        <f>ROUND(I431*H431,2)</f>
        <v>0</v>
      </c>
      <c r="BL431" s="19" t="s">
        <v>216</v>
      </c>
      <c r="BM431" s="181" t="s">
        <v>942</v>
      </c>
    </row>
    <row r="432" spans="1:65" s="2" customFormat="1">
      <c r="A432" s="36"/>
      <c r="B432" s="37"/>
      <c r="C432" s="38"/>
      <c r="D432" s="183" t="s">
        <v>136</v>
      </c>
      <c r="E432" s="38"/>
      <c r="F432" s="184" t="s">
        <v>943</v>
      </c>
      <c r="G432" s="38"/>
      <c r="H432" s="38"/>
      <c r="I432" s="185"/>
      <c r="J432" s="38"/>
      <c r="K432" s="38"/>
      <c r="L432" s="41"/>
      <c r="M432" s="186"/>
      <c r="N432" s="187"/>
      <c r="O432" s="66"/>
      <c r="P432" s="66"/>
      <c r="Q432" s="66"/>
      <c r="R432" s="66"/>
      <c r="S432" s="66"/>
      <c r="T432" s="67"/>
      <c r="U432" s="36"/>
      <c r="V432" s="36"/>
      <c r="W432" s="36"/>
      <c r="X432" s="36"/>
      <c r="Y432" s="36"/>
      <c r="Z432" s="36"/>
      <c r="AA432" s="36"/>
      <c r="AB432" s="36"/>
      <c r="AC432" s="36"/>
      <c r="AD432" s="36"/>
      <c r="AE432" s="36"/>
      <c r="AT432" s="19" t="s">
        <v>136</v>
      </c>
      <c r="AU432" s="19" t="s">
        <v>134</v>
      </c>
    </row>
    <row r="433" spans="1:65" s="2" customFormat="1" ht="16.5" customHeight="1">
      <c r="A433" s="36"/>
      <c r="B433" s="37"/>
      <c r="C433" s="170" t="s">
        <v>944</v>
      </c>
      <c r="D433" s="170" t="s">
        <v>128</v>
      </c>
      <c r="E433" s="171" t="s">
        <v>945</v>
      </c>
      <c r="F433" s="172" t="s">
        <v>946</v>
      </c>
      <c r="G433" s="173" t="s">
        <v>131</v>
      </c>
      <c r="H433" s="174">
        <v>5</v>
      </c>
      <c r="I433" s="175"/>
      <c r="J433" s="176">
        <f>ROUND(I433*H433,2)</f>
        <v>0</v>
      </c>
      <c r="K433" s="172" t="s">
        <v>132</v>
      </c>
      <c r="L433" s="41"/>
      <c r="M433" s="177" t="s">
        <v>18</v>
      </c>
      <c r="N433" s="178" t="s">
        <v>43</v>
      </c>
      <c r="O433" s="66"/>
      <c r="P433" s="179">
        <f>O433*H433</f>
        <v>0</v>
      </c>
      <c r="Q433" s="179">
        <v>5.0000000000000002E-5</v>
      </c>
      <c r="R433" s="179">
        <f>Q433*H433</f>
        <v>2.5000000000000001E-4</v>
      </c>
      <c r="S433" s="179">
        <v>0</v>
      </c>
      <c r="T433" s="180">
        <f>S433*H433</f>
        <v>0</v>
      </c>
      <c r="U433" s="36"/>
      <c r="V433" s="36"/>
      <c r="W433" s="36"/>
      <c r="X433" s="36"/>
      <c r="Y433" s="36"/>
      <c r="Z433" s="36"/>
      <c r="AA433" s="36"/>
      <c r="AB433" s="36"/>
      <c r="AC433" s="36"/>
      <c r="AD433" s="36"/>
      <c r="AE433" s="36"/>
      <c r="AR433" s="181" t="s">
        <v>216</v>
      </c>
      <c r="AT433" s="181" t="s">
        <v>128</v>
      </c>
      <c r="AU433" s="181" t="s">
        <v>134</v>
      </c>
      <c r="AY433" s="19" t="s">
        <v>125</v>
      </c>
      <c r="BE433" s="182">
        <f>IF(N433="základní",J433,0)</f>
        <v>0</v>
      </c>
      <c r="BF433" s="182">
        <f>IF(N433="snížená",J433,0)</f>
        <v>0</v>
      </c>
      <c r="BG433" s="182">
        <f>IF(N433="zákl. přenesená",J433,0)</f>
        <v>0</v>
      </c>
      <c r="BH433" s="182">
        <f>IF(N433="sníž. přenesená",J433,0)</f>
        <v>0</v>
      </c>
      <c r="BI433" s="182">
        <f>IF(N433="nulová",J433,0)</f>
        <v>0</v>
      </c>
      <c r="BJ433" s="19" t="s">
        <v>134</v>
      </c>
      <c r="BK433" s="182">
        <f>ROUND(I433*H433,2)</f>
        <v>0</v>
      </c>
      <c r="BL433" s="19" t="s">
        <v>216</v>
      </c>
      <c r="BM433" s="181" t="s">
        <v>947</v>
      </c>
    </row>
    <row r="434" spans="1:65" s="2" customFormat="1">
      <c r="A434" s="36"/>
      <c r="B434" s="37"/>
      <c r="C434" s="38"/>
      <c r="D434" s="183" t="s">
        <v>136</v>
      </c>
      <c r="E434" s="38"/>
      <c r="F434" s="184" t="s">
        <v>948</v>
      </c>
      <c r="G434" s="38"/>
      <c r="H434" s="38"/>
      <c r="I434" s="185"/>
      <c r="J434" s="38"/>
      <c r="K434" s="38"/>
      <c r="L434" s="41"/>
      <c r="M434" s="186"/>
      <c r="N434" s="187"/>
      <c r="O434" s="66"/>
      <c r="P434" s="66"/>
      <c r="Q434" s="66"/>
      <c r="R434" s="66"/>
      <c r="S434" s="66"/>
      <c r="T434" s="67"/>
      <c r="U434" s="36"/>
      <c r="V434" s="36"/>
      <c r="W434" s="36"/>
      <c r="X434" s="36"/>
      <c r="Y434" s="36"/>
      <c r="Z434" s="36"/>
      <c r="AA434" s="36"/>
      <c r="AB434" s="36"/>
      <c r="AC434" s="36"/>
      <c r="AD434" s="36"/>
      <c r="AE434" s="36"/>
      <c r="AT434" s="19" t="s">
        <v>136</v>
      </c>
      <c r="AU434" s="19" t="s">
        <v>134</v>
      </c>
    </row>
    <row r="435" spans="1:65" s="2" customFormat="1" ht="24.15" customHeight="1">
      <c r="A435" s="36"/>
      <c r="B435" s="37"/>
      <c r="C435" s="170" t="s">
        <v>949</v>
      </c>
      <c r="D435" s="170" t="s">
        <v>128</v>
      </c>
      <c r="E435" s="171" t="s">
        <v>950</v>
      </c>
      <c r="F435" s="172" t="s">
        <v>951</v>
      </c>
      <c r="G435" s="173" t="s">
        <v>362</v>
      </c>
      <c r="H435" s="232"/>
      <c r="I435" s="175"/>
      <c r="J435" s="176">
        <f>ROUND(I435*H435,2)</f>
        <v>0</v>
      </c>
      <c r="K435" s="172" t="s">
        <v>132</v>
      </c>
      <c r="L435" s="41"/>
      <c r="M435" s="177" t="s">
        <v>18</v>
      </c>
      <c r="N435" s="178" t="s">
        <v>43</v>
      </c>
      <c r="O435" s="66"/>
      <c r="P435" s="179">
        <f>O435*H435</f>
        <v>0</v>
      </c>
      <c r="Q435" s="179">
        <v>0</v>
      </c>
      <c r="R435" s="179">
        <f>Q435*H435</f>
        <v>0</v>
      </c>
      <c r="S435" s="179">
        <v>0</v>
      </c>
      <c r="T435" s="180">
        <f>S435*H435</f>
        <v>0</v>
      </c>
      <c r="U435" s="36"/>
      <c r="V435" s="36"/>
      <c r="W435" s="36"/>
      <c r="X435" s="36"/>
      <c r="Y435" s="36"/>
      <c r="Z435" s="36"/>
      <c r="AA435" s="36"/>
      <c r="AB435" s="36"/>
      <c r="AC435" s="36"/>
      <c r="AD435" s="36"/>
      <c r="AE435" s="36"/>
      <c r="AR435" s="181" t="s">
        <v>216</v>
      </c>
      <c r="AT435" s="181" t="s">
        <v>128</v>
      </c>
      <c r="AU435" s="181" t="s">
        <v>134</v>
      </c>
      <c r="AY435" s="19" t="s">
        <v>125</v>
      </c>
      <c r="BE435" s="182">
        <f>IF(N435="základní",J435,0)</f>
        <v>0</v>
      </c>
      <c r="BF435" s="182">
        <f>IF(N435="snížená",J435,0)</f>
        <v>0</v>
      </c>
      <c r="BG435" s="182">
        <f>IF(N435="zákl. přenesená",J435,0)</f>
        <v>0</v>
      </c>
      <c r="BH435" s="182">
        <f>IF(N435="sníž. přenesená",J435,0)</f>
        <v>0</v>
      </c>
      <c r="BI435" s="182">
        <f>IF(N435="nulová",J435,0)</f>
        <v>0</v>
      </c>
      <c r="BJ435" s="19" t="s">
        <v>134</v>
      </c>
      <c r="BK435" s="182">
        <f>ROUND(I435*H435,2)</f>
        <v>0</v>
      </c>
      <c r="BL435" s="19" t="s">
        <v>216</v>
      </c>
      <c r="BM435" s="181" t="s">
        <v>952</v>
      </c>
    </row>
    <row r="436" spans="1:65" s="2" customFormat="1">
      <c r="A436" s="36"/>
      <c r="B436" s="37"/>
      <c r="C436" s="38"/>
      <c r="D436" s="183" t="s">
        <v>136</v>
      </c>
      <c r="E436" s="38"/>
      <c r="F436" s="184" t="s">
        <v>953</v>
      </c>
      <c r="G436" s="38"/>
      <c r="H436" s="38"/>
      <c r="I436" s="185"/>
      <c r="J436" s="38"/>
      <c r="K436" s="38"/>
      <c r="L436" s="41"/>
      <c r="M436" s="186"/>
      <c r="N436" s="187"/>
      <c r="O436" s="66"/>
      <c r="P436" s="66"/>
      <c r="Q436" s="66"/>
      <c r="R436" s="66"/>
      <c r="S436" s="66"/>
      <c r="T436" s="67"/>
      <c r="U436" s="36"/>
      <c r="V436" s="36"/>
      <c r="W436" s="36"/>
      <c r="X436" s="36"/>
      <c r="Y436" s="36"/>
      <c r="Z436" s="36"/>
      <c r="AA436" s="36"/>
      <c r="AB436" s="36"/>
      <c r="AC436" s="36"/>
      <c r="AD436" s="36"/>
      <c r="AE436" s="36"/>
      <c r="AT436" s="19" t="s">
        <v>136</v>
      </c>
      <c r="AU436" s="19" t="s">
        <v>134</v>
      </c>
    </row>
    <row r="437" spans="1:65" s="12" customFormat="1" ht="22.8" customHeight="1">
      <c r="B437" s="154"/>
      <c r="C437" s="155"/>
      <c r="D437" s="156" t="s">
        <v>70</v>
      </c>
      <c r="E437" s="168" t="s">
        <v>954</v>
      </c>
      <c r="F437" s="168" t="s">
        <v>955</v>
      </c>
      <c r="G437" s="155"/>
      <c r="H437" s="155"/>
      <c r="I437" s="158"/>
      <c r="J437" s="169">
        <f>BK437</f>
        <v>0</v>
      </c>
      <c r="K437" s="155"/>
      <c r="L437" s="160"/>
      <c r="M437" s="161"/>
      <c r="N437" s="162"/>
      <c r="O437" s="162"/>
      <c r="P437" s="163">
        <f>SUM(P438:P457)</f>
        <v>0</v>
      </c>
      <c r="Q437" s="162"/>
      <c r="R437" s="163">
        <f>SUM(R438:R457)</f>
        <v>2.0657000000000002E-2</v>
      </c>
      <c r="S437" s="162"/>
      <c r="T437" s="164">
        <f>SUM(T438:T457)</f>
        <v>3.95E-2</v>
      </c>
      <c r="AR437" s="165" t="s">
        <v>134</v>
      </c>
      <c r="AT437" s="166" t="s">
        <v>70</v>
      </c>
      <c r="AU437" s="166" t="s">
        <v>76</v>
      </c>
      <c r="AY437" s="165" t="s">
        <v>125</v>
      </c>
      <c r="BK437" s="167">
        <f>SUM(BK438:BK457)</f>
        <v>0</v>
      </c>
    </row>
    <row r="438" spans="1:65" s="2" customFormat="1" ht="16.5" customHeight="1">
      <c r="A438" s="36"/>
      <c r="B438" s="37"/>
      <c r="C438" s="170" t="s">
        <v>956</v>
      </c>
      <c r="D438" s="170" t="s">
        <v>128</v>
      </c>
      <c r="E438" s="171" t="s">
        <v>957</v>
      </c>
      <c r="F438" s="172" t="s">
        <v>958</v>
      </c>
      <c r="G438" s="173" t="s">
        <v>207</v>
      </c>
      <c r="H438" s="174">
        <v>39.5</v>
      </c>
      <c r="I438" s="175"/>
      <c r="J438" s="176">
        <f>ROUND(I438*H438,2)</f>
        <v>0</v>
      </c>
      <c r="K438" s="172" t="s">
        <v>959</v>
      </c>
      <c r="L438" s="41"/>
      <c r="M438" s="177" t="s">
        <v>18</v>
      </c>
      <c r="N438" s="178" t="s">
        <v>43</v>
      </c>
      <c r="O438" s="66"/>
      <c r="P438" s="179">
        <f>O438*H438</f>
        <v>0</v>
      </c>
      <c r="Q438" s="179">
        <v>0</v>
      </c>
      <c r="R438" s="179">
        <f>Q438*H438</f>
        <v>0</v>
      </c>
      <c r="S438" s="179">
        <v>1E-3</v>
      </c>
      <c r="T438" s="180">
        <f>S438*H438</f>
        <v>3.95E-2</v>
      </c>
      <c r="U438" s="36"/>
      <c r="V438" s="36"/>
      <c r="W438" s="36"/>
      <c r="X438" s="36"/>
      <c r="Y438" s="36"/>
      <c r="Z438" s="36"/>
      <c r="AA438" s="36"/>
      <c r="AB438" s="36"/>
      <c r="AC438" s="36"/>
      <c r="AD438" s="36"/>
      <c r="AE438" s="36"/>
      <c r="AR438" s="181" t="s">
        <v>216</v>
      </c>
      <c r="AT438" s="181" t="s">
        <v>128</v>
      </c>
      <c r="AU438" s="181" t="s">
        <v>134</v>
      </c>
      <c r="AY438" s="19" t="s">
        <v>125</v>
      </c>
      <c r="BE438" s="182">
        <f>IF(N438="základní",J438,0)</f>
        <v>0</v>
      </c>
      <c r="BF438" s="182">
        <f>IF(N438="snížená",J438,0)</f>
        <v>0</v>
      </c>
      <c r="BG438" s="182">
        <f>IF(N438="zákl. přenesená",J438,0)</f>
        <v>0</v>
      </c>
      <c r="BH438" s="182">
        <f>IF(N438="sníž. přenesená",J438,0)</f>
        <v>0</v>
      </c>
      <c r="BI438" s="182">
        <f>IF(N438="nulová",J438,0)</f>
        <v>0</v>
      </c>
      <c r="BJ438" s="19" t="s">
        <v>134</v>
      </c>
      <c r="BK438" s="182">
        <f>ROUND(I438*H438,2)</f>
        <v>0</v>
      </c>
      <c r="BL438" s="19" t="s">
        <v>216</v>
      </c>
      <c r="BM438" s="181" t="s">
        <v>960</v>
      </c>
    </row>
    <row r="439" spans="1:65" s="2" customFormat="1">
      <c r="A439" s="36"/>
      <c r="B439" s="37"/>
      <c r="C439" s="38"/>
      <c r="D439" s="183" t="s">
        <v>136</v>
      </c>
      <c r="E439" s="38"/>
      <c r="F439" s="184" t="s">
        <v>961</v>
      </c>
      <c r="G439" s="38"/>
      <c r="H439" s="38"/>
      <c r="I439" s="185"/>
      <c r="J439" s="38"/>
      <c r="K439" s="38"/>
      <c r="L439" s="41"/>
      <c r="M439" s="186"/>
      <c r="N439" s="187"/>
      <c r="O439" s="66"/>
      <c r="P439" s="66"/>
      <c r="Q439" s="66"/>
      <c r="R439" s="66"/>
      <c r="S439" s="66"/>
      <c r="T439" s="67"/>
      <c r="U439" s="36"/>
      <c r="V439" s="36"/>
      <c r="W439" s="36"/>
      <c r="X439" s="36"/>
      <c r="Y439" s="36"/>
      <c r="Z439" s="36"/>
      <c r="AA439" s="36"/>
      <c r="AB439" s="36"/>
      <c r="AC439" s="36"/>
      <c r="AD439" s="36"/>
      <c r="AE439" s="36"/>
      <c r="AT439" s="19" t="s">
        <v>136</v>
      </c>
      <c r="AU439" s="19" t="s">
        <v>134</v>
      </c>
    </row>
    <row r="440" spans="1:65" s="2" customFormat="1" ht="24.15" customHeight="1">
      <c r="A440" s="36"/>
      <c r="B440" s="37"/>
      <c r="C440" s="170" t="s">
        <v>962</v>
      </c>
      <c r="D440" s="170" t="s">
        <v>128</v>
      </c>
      <c r="E440" s="171" t="s">
        <v>963</v>
      </c>
      <c r="F440" s="172" t="s">
        <v>964</v>
      </c>
      <c r="G440" s="173" t="s">
        <v>207</v>
      </c>
      <c r="H440" s="174">
        <v>19.5</v>
      </c>
      <c r="I440" s="175"/>
      <c r="J440" s="176">
        <f>ROUND(I440*H440,2)</f>
        <v>0</v>
      </c>
      <c r="K440" s="172" t="s">
        <v>959</v>
      </c>
      <c r="L440" s="41"/>
      <c r="M440" s="177" t="s">
        <v>18</v>
      </c>
      <c r="N440" s="178" t="s">
        <v>43</v>
      </c>
      <c r="O440" s="66"/>
      <c r="P440" s="179">
        <f>O440*H440</f>
        <v>0</v>
      </c>
      <c r="Q440" s="179">
        <v>5.0000000000000002E-5</v>
      </c>
      <c r="R440" s="179">
        <f>Q440*H440</f>
        <v>9.7500000000000006E-4</v>
      </c>
      <c r="S440" s="179">
        <v>0</v>
      </c>
      <c r="T440" s="180">
        <f>S440*H440</f>
        <v>0</v>
      </c>
      <c r="U440" s="36"/>
      <c r="V440" s="36"/>
      <c r="W440" s="36"/>
      <c r="X440" s="36"/>
      <c r="Y440" s="36"/>
      <c r="Z440" s="36"/>
      <c r="AA440" s="36"/>
      <c r="AB440" s="36"/>
      <c r="AC440" s="36"/>
      <c r="AD440" s="36"/>
      <c r="AE440" s="36"/>
      <c r="AR440" s="181" t="s">
        <v>216</v>
      </c>
      <c r="AT440" s="181" t="s">
        <v>128</v>
      </c>
      <c r="AU440" s="181" t="s">
        <v>134</v>
      </c>
      <c r="AY440" s="19" t="s">
        <v>125</v>
      </c>
      <c r="BE440" s="182">
        <f>IF(N440="základní",J440,0)</f>
        <v>0</v>
      </c>
      <c r="BF440" s="182">
        <f>IF(N440="snížená",J440,0)</f>
        <v>0</v>
      </c>
      <c r="BG440" s="182">
        <f>IF(N440="zákl. přenesená",J440,0)</f>
        <v>0</v>
      </c>
      <c r="BH440" s="182">
        <f>IF(N440="sníž. přenesená",J440,0)</f>
        <v>0</v>
      </c>
      <c r="BI440" s="182">
        <f>IF(N440="nulová",J440,0)</f>
        <v>0</v>
      </c>
      <c r="BJ440" s="19" t="s">
        <v>134</v>
      </c>
      <c r="BK440" s="182">
        <f>ROUND(I440*H440,2)</f>
        <v>0</v>
      </c>
      <c r="BL440" s="19" t="s">
        <v>216</v>
      </c>
      <c r="BM440" s="181" t="s">
        <v>965</v>
      </c>
    </row>
    <row r="441" spans="1:65" s="2" customFormat="1">
      <c r="A441" s="36"/>
      <c r="B441" s="37"/>
      <c r="C441" s="38"/>
      <c r="D441" s="183" t="s">
        <v>136</v>
      </c>
      <c r="E441" s="38"/>
      <c r="F441" s="184" t="s">
        <v>966</v>
      </c>
      <c r="G441" s="38"/>
      <c r="H441" s="38"/>
      <c r="I441" s="185"/>
      <c r="J441" s="38"/>
      <c r="K441" s="38"/>
      <c r="L441" s="41"/>
      <c r="M441" s="186"/>
      <c r="N441" s="187"/>
      <c r="O441" s="66"/>
      <c r="P441" s="66"/>
      <c r="Q441" s="66"/>
      <c r="R441" s="66"/>
      <c r="S441" s="66"/>
      <c r="T441" s="67"/>
      <c r="U441" s="36"/>
      <c r="V441" s="36"/>
      <c r="W441" s="36"/>
      <c r="X441" s="36"/>
      <c r="Y441" s="36"/>
      <c r="Z441" s="36"/>
      <c r="AA441" s="36"/>
      <c r="AB441" s="36"/>
      <c r="AC441" s="36"/>
      <c r="AD441" s="36"/>
      <c r="AE441" s="36"/>
      <c r="AT441" s="19" t="s">
        <v>136</v>
      </c>
      <c r="AU441" s="19" t="s">
        <v>134</v>
      </c>
    </row>
    <row r="442" spans="1:65" s="2" customFormat="1" ht="16.5" customHeight="1">
      <c r="A442" s="36"/>
      <c r="B442" s="37"/>
      <c r="C442" s="222" t="s">
        <v>967</v>
      </c>
      <c r="D442" s="222" t="s">
        <v>354</v>
      </c>
      <c r="E442" s="223" t="s">
        <v>968</v>
      </c>
      <c r="F442" s="224" t="s">
        <v>969</v>
      </c>
      <c r="G442" s="225" t="s">
        <v>207</v>
      </c>
      <c r="H442" s="226">
        <v>21.06</v>
      </c>
      <c r="I442" s="227"/>
      <c r="J442" s="228">
        <f>ROUND(I442*H442,2)</f>
        <v>0</v>
      </c>
      <c r="K442" s="224" t="s">
        <v>959</v>
      </c>
      <c r="L442" s="229"/>
      <c r="M442" s="230" t="s">
        <v>18</v>
      </c>
      <c r="N442" s="231" t="s">
        <v>43</v>
      </c>
      <c r="O442" s="66"/>
      <c r="P442" s="179">
        <f>O442*H442</f>
        <v>0</v>
      </c>
      <c r="Q442" s="179">
        <v>2.0000000000000001E-4</v>
      </c>
      <c r="R442" s="179">
        <f>Q442*H442</f>
        <v>4.2119999999999996E-3</v>
      </c>
      <c r="S442" s="179">
        <v>0</v>
      </c>
      <c r="T442" s="180">
        <f>S442*H442</f>
        <v>0</v>
      </c>
      <c r="U442" s="36"/>
      <c r="V442" s="36"/>
      <c r="W442" s="36"/>
      <c r="X442" s="36"/>
      <c r="Y442" s="36"/>
      <c r="Z442" s="36"/>
      <c r="AA442" s="36"/>
      <c r="AB442" s="36"/>
      <c r="AC442" s="36"/>
      <c r="AD442" s="36"/>
      <c r="AE442" s="36"/>
      <c r="AR442" s="181" t="s">
        <v>301</v>
      </c>
      <c r="AT442" s="181" t="s">
        <v>354</v>
      </c>
      <c r="AU442" s="181" t="s">
        <v>134</v>
      </c>
      <c r="AY442" s="19" t="s">
        <v>125</v>
      </c>
      <c r="BE442" s="182">
        <f>IF(N442="základní",J442,0)</f>
        <v>0</v>
      </c>
      <c r="BF442" s="182">
        <f>IF(N442="snížená",J442,0)</f>
        <v>0</v>
      </c>
      <c r="BG442" s="182">
        <f>IF(N442="zákl. přenesená",J442,0)</f>
        <v>0</v>
      </c>
      <c r="BH442" s="182">
        <f>IF(N442="sníž. přenesená",J442,0)</f>
        <v>0</v>
      </c>
      <c r="BI442" s="182">
        <f>IF(N442="nulová",J442,0)</f>
        <v>0</v>
      </c>
      <c r="BJ442" s="19" t="s">
        <v>134</v>
      </c>
      <c r="BK442" s="182">
        <f>ROUND(I442*H442,2)</f>
        <v>0</v>
      </c>
      <c r="BL442" s="19" t="s">
        <v>216</v>
      </c>
      <c r="BM442" s="181" t="s">
        <v>970</v>
      </c>
    </row>
    <row r="443" spans="1:65" s="13" customFormat="1">
      <c r="B443" s="188"/>
      <c r="C443" s="189"/>
      <c r="D443" s="190" t="s">
        <v>138</v>
      </c>
      <c r="E443" s="189"/>
      <c r="F443" s="192" t="s">
        <v>971</v>
      </c>
      <c r="G443" s="189"/>
      <c r="H443" s="193">
        <v>21.06</v>
      </c>
      <c r="I443" s="194"/>
      <c r="J443" s="189"/>
      <c r="K443" s="189"/>
      <c r="L443" s="195"/>
      <c r="M443" s="196"/>
      <c r="N443" s="197"/>
      <c r="O443" s="197"/>
      <c r="P443" s="197"/>
      <c r="Q443" s="197"/>
      <c r="R443" s="197"/>
      <c r="S443" s="197"/>
      <c r="T443" s="198"/>
      <c r="AT443" s="199" t="s">
        <v>138</v>
      </c>
      <c r="AU443" s="199" t="s">
        <v>134</v>
      </c>
      <c r="AV443" s="13" t="s">
        <v>134</v>
      </c>
      <c r="AW443" s="13" t="s">
        <v>4</v>
      </c>
      <c r="AX443" s="13" t="s">
        <v>76</v>
      </c>
      <c r="AY443" s="199" t="s">
        <v>125</v>
      </c>
    </row>
    <row r="444" spans="1:65" s="2" customFormat="1" ht="16.5" customHeight="1">
      <c r="A444" s="36"/>
      <c r="B444" s="37"/>
      <c r="C444" s="170" t="s">
        <v>972</v>
      </c>
      <c r="D444" s="170" t="s">
        <v>128</v>
      </c>
      <c r="E444" s="171" t="s">
        <v>973</v>
      </c>
      <c r="F444" s="172" t="s">
        <v>974</v>
      </c>
      <c r="G444" s="173" t="s">
        <v>131</v>
      </c>
      <c r="H444" s="174">
        <v>23.8</v>
      </c>
      <c r="I444" s="175"/>
      <c r="J444" s="176">
        <f>ROUND(I444*H444,2)</f>
        <v>0</v>
      </c>
      <c r="K444" s="172" t="s">
        <v>959</v>
      </c>
      <c r="L444" s="41"/>
      <c r="M444" s="177" t="s">
        <v>18</v>
      </c>
      <c r="N444" s="178" t="s">
        <v>43</v>
      </c>
      <c r="O444" s="66"/>
      <c r="P444" s="179">
        <f>O444*H444</f>
        <v>0</v>
      </c>
      <c r="Q444" s="179">
        <v>8.0000000000000007E-5</v>
      </c>
      <c r="R444" s="179">
        <f>Q444*H444</f>
        <v>1.9040000000000003E-3</v>
      </c>
      <c r="S444" s="179">
        <v>0</v>
      </c>
      <c r="T444" s="180">
        <f>S444*H444</f>
        <v>0</v>
      </c>
      <c r="U444" s="36"/>
      <c r="V444" s="36"/>
      <c r="W444" s="36"/>
      <c r="X444" s="36"/>
      <c r="Y444" s="36"/>
      <c r="Z444" s="36"/>
      <c r="AA444" s="36"/>
      <c r="AB444" s="36"/>
      <c r="AC444" s="36"/>
      <c r="AD444" s="36"/>
      <c r="AE444" s="36"/>
      <c r="AR444" s="181" t="s">
        <v>216</v>
      </c>
      <c r="AT444" s="181" t="s">
        <v>128</v>
      </c>
      <c r="AU444" s="181" t="s">
        <v>134</v>
      </c>
      <c r="AY444" s="19" t="s">
        <v>125</v>
      </c>
      <c r="BE444" s="182">
        <f>IF(N444="základní",J444,0)</f>
        <v>0</v>
      </c>
      <c r="BF444" s="182">
        <f>IF(N444="snížená",J444,0)</f>
        <v>0</v>
      </c>
      <c r="BG444" s="182">
        <f>IF(N444="zákl. přenesená",J444,0)</f>
        <v>0</v>
      </c>
      <c r="BH444" s="182">
        <f>IF(N444="sníž. přenesená",J444,0)</f>
        <v>0</v>
      </c>
      <c r="BI444" s="182">
        <f>IF(N444="nulová",J444,0)</f>
        <v>0</v>
      </c>
      <c r="BJ444" s="19" t="s">
        <v>134</v>
      </c>
      <c r="BK444" s="182">
        <f>ROUND(I444*H444,2)</f>
        <v>0</v>
      </c>
      <c r="BL444" s="19" t="s">
        <v>216</v>
      </c>
      <c r="BM444" s="181" t="s">
        <v>975</v>
      </c>
    </row>
    <row r="445" spans="1:65" s="2" customFormat="1">
      <c r="A445" s="36"/>
      <c r="B445" s="37"/>
      <c r="C445" s="38"/>
      <c r="D445" s="183" t="s">
        <v>136</v>
      </c>
      <c r="E445" s="38"/>
      <c r="F445" s="184" t="s">
        <v>976</v>
      </c>
      <c r="G445" s="38"/>
      <c r="H445" s="38"/>
      <c r="I445" s="185"/>
      <c r="J445" s="38"/>
      <c r="K445" s="38"/>
      <c r="L445" s="41"/>
      <c r="M445" s="186"/>
      <c r="N445" s="187"/>
      <c r="O445" s="66"/>
      <c r="P445" s="66"/>
      <c r="Q445" s="66"/>
      <c r="R445" s="66"/>
      <c r="S445" s="66"/>
      <c r="T445" s="67"/>
      <c r="U445" s="36"/>
      <c r="V445" s="36"/>
      <c r="W445" s="36"/>
      <c r="X445" s="36"/>
      <c r="Y445" s="36"/>
      <c r="Z445" s="36"/>
      <c r="AA445" s="36"/>
      <c r="AB445" s="36"/>
      <c r="AC445" s="36"/>
      <c r="AD445" s="36"/>
      <c r="AE445" s="36"/>
      <c r="AT445" s="19" t="s">
        <v>136</v>
      </c>
      <c r="AU445" s="19" t="s">
        <v>134</v>
      </c>
    </row>
    <row r="446" spans="1:65" s="2" customFormat="1" ht="24.15" customHeight="1">
      <c r="A446" s="36"/>
      <c r="B446" s="37"/>
      <c r="C446" s="170" t="s">
        <v>977</v>
      </c>
      <c r="D446" s="170" t="s">
        <v>128</v>
      </c>
      <c r="E446" s="171" t="s">
        <v>978</v>
      </c>
      <c r="F446" s="172" t="s">
        <v>979</v>
      </c>
      <c r="G446" s="173" t="s">
        <v>131</v>
      </c>
      <c r="H446" s="174">
        <v>23.8</v>
      </c>
      <c r="I446" s="175"/>
      <c r="J446" s="176">
        <f>ROUND(I446*H446,2)</f>
        <v>0</v>
      </c>
      <c r="K446" s="172" t="s">
        <v>959</v>
      </c>
      <c r="L446" s="41"/>
      <c r="M446" s="177" t="s">
        <v>18</v>
      </c>
      <c r="N446" s="178" t="s">
        <v>43</v>
      </c>
      <c r="O446" s="66"/>
      <c r="P446" s="179">
        <f>O446*H446</f>
        <v>0</v>
      </c>
      <c r="Q446" s="179">
        <v>1.3999999999999999E-4</v>
      </c>
      <c r="R446" s="179">
        <f>Q446*H446</f>
        <v>3.3319999999999999E-3</v>
      </c>
      <c r="S446" s="179">
        <v>0</v>
      </c>
      <c r="T446" s="180">
        <f>S446*H446</f>
        <v>0</v>
      </c>
      <c r="U446" s="36"/>
      <c r="V446" s="36"/>
      <c r="W446" s="36"/>
      <c r="X446" s="36"/>
      <c r="Y446" s="36"/>
      <c r="Z446" s="36"/>
      <c r="AA446" s="36"/>
      <c r="AB446" s="36"/>
      <c r="AC446" s="36"/>
      <c r="AD446" s="36"/>
      <c r="AE446" s="36"/>
      <c r="AR446" s="181" t="s">
        <v>216</v>
      </c>
      <c r="AT446" s="181" t="s">
        <v>128</v>
      </c>
      <c r="AU446" s="181" t="s">
        <v>134</v>
      </c>
      <c r="AY446" s="19" t="s">
        <v>125</v>
      </c>
      <c r="BE446" s="182">
        <f>IF(N446="základní",J446,0)</f>
        <v>0</v>
      </c>
      <c r="BF446" s="182">
        <f>IF(N446="snížená",J446,0)</f>
        <v>0</v>
      </c>
      <c r="BG446" s="182">
        <f>IF(N446="zákl. přenesená",J446,0)</f>
        <v>0</v>
      </c>
      <c r="BH446" s="182">
        <f>IF(N446="sníž. přenesená",J446,0)</f>
        <v>0</v>
      </c>
      <c r="BI446" s="182">
        <f>IF(N446="nulová",J446,0)</f>
        <v>0</v>
      </c>
      <c r="BJ446" s="19" t="s">
        <v>134</v>
      </c>
      <c r="BK446" s="182">
        <f>ROUND(I446*H446,2)</f>
        <v>0</v>
      </c>
      <c r="BL446" s="19" t="s">
        <v>216</v>
      </c>
      <c r="BM446" s="181" t="s">
        <v>980</v>
      </c>
    </row>
    <row r="447" spans="1:65" s="2" customFormat="1">
      <c r="A447" s="36"/>
      <c r="B447" s="37"/>
      <c r="C447" s="38"/>
      <c r="D447" s="183" t="s">
        <v>136</v>
      </c>
      <c r="E447" s="38"/>
      <c r="F447" s="184" t="s">
        <v>981</v>
      </c>
      <c r="G447" s="38"/>
      <c r="H447" s="38"/>
      <c r="I447" s="185"/>
      <c r="J447" s="38"/>
      <c r="K447" s="38"/>
      <c r="L447" s="41"/>
      <c r="M447" s="186"/>
      <c r="N447" s="187"/>
      <c r="O447" s="66"/>
      <c r="P447" s="66"/>
      <c r="Q447" s="66"/>
      <c r="R447" s="66"/>
      <c r="S447" s="66"/>
      <c r="T447" s="67"/>
      <c r="U447" s="36"/>
      <c r="V447" s="36"/>
      <c r="W447" s="36"/>
      <c r="X447" s="36"/>
      <c r="Y447" s="36"/>
      <c r="Z447" s="36"/>
      <c r="AA447" s="36"/>
      <c r="AB447" s="36"/>
      <c r="AC447" s="36"/>
      <c r="AD447" s="36"/>
      <c r="AE447" s="36"/>
      <c r="AT447" s="19" t="s">
        <v>136</v>
      </c>
      <c r="AU447" s="19" t="s">
        <v>134</v>
      </c>
    </row>
    <row r="448" spans="1:65" s="2" customFormat="1" ht="16.5" customHeight="1">
      <c r="A448" s="36"/>
      <c r="B448" s="37"/>
      <c r="C448" s="170" t="s">
        <v>982</v>
      </c>
      <c r="D448" s="170" t="s">
        <v>128</v>
      </c>
      <c r="E448" s="171" t="s">
        <v>983</v>
      </c>
      <c r="F448" s="172" t="s">
        <v>984</v>
      </c>
      <c r="G448" s="173" t="s">
        <v>131</v>
      </c>
      <c r="H448" s="174">
        <v>23.8</v>
      </c>
      <c r="I448" s="175"/>
      <c r="J448" s="176">
        <f>ROUND(I448*H448,2)</f>
        <v>0</v>
      </c>
      <c r="K448" s="172" t="s">
        <v>959</v>
      </c>
      <c r="L448" s="41"/>
      <c r="M448" s="177" t="s">
        <v>18</v>
      </c>
      <c r="N448" s="178" t="s">
        <v>43</v>
      </c>
      <c r="O448" s="66"/>
      <c r="P448" s="179">
        <f>O448*H448</f>
        <v>0</v>
      </c>
      <c r="Q448" s="179">
        <v>0</v>
      </c>
      <c r="R448" s="179">
        <f>Q448*H448</f>
        <v>0</v>
      </c>
      <c r="S448" s="179">
        <v>0</v>
      </c>
      <c r="T448" s="180">
        <f>S448*H448</f>
        <v>0</v>
      </c>
      <c r="U448" s="36"/>
      <c r="V448" s="36"/>
      <c r="W448" s="36"/>
      <c r="X448" s="36"/>
      <c r="Y448" s="36"/>
      <c r="Z448" s="36"/>
      <c r="AA448" s="36"/>
      <c r="AB448" s="36"/>
      <c r="AC448" s="36"/>
      <c r="AD448" s="36"/>
      <c r="AE448" s="36"/>
      <c r="AR448" s="181" t="s">
        <v>216</v>
      </c>
      <c r="AT448" s="181" t="s">
        <v>128</v>
      </c>
      <c r="AU448" s="181" t="s">
        <v>134</v>
      </c>
      <c r="AY448" s="19" t="s">
        <v>125</v>
      </c>
      <c r="BE448" s="182">
        <f>IF(N448="základní",J448,0)</f>
        <v>0</v>
      </c>
      <c r="BF448" s="182">
        <f>IF(N448="snížená",J448,0)</f>
        <v>0</v>
      </c>
      <c r="BG448" s="182">
        <f>IF(N448="zákl. přenesená",J448,0)</f>
        <v>0</v>
      </c>
      <c r="BH448" s="182">
        <f>IF(N448="sníž. přenesená",J448,0)</f>
        <v>0</v>
      </c>
      <c r="BI448" s="182">
        <f>IF(N448="nulová",J448,0)</f>
        <v>0</v>
      </c>
      <c r="BJ448" s="19" t="s">
        <v>134</v>
      </c>
      <c r="BK448" s="182">
        <f>ROUND(I448*H448,2)</f>
        <v>0</v>
      </c>
      <c r="BL448" s="19" t="s">
        <v>216</v>
      </c>
      <c r="BM448" s="181" t="s">
        <v>985</v>
      </c>
    </row>
    <row r="449" spans="1:65" s="2" customFormat="1">
      <c r="A449" s="36"/>
      <c r="B449" s="37"/>
      <c r="C449" s="38"/>
      <c r="D449" s="183" t="s">
        <v>136</v>
      </c>
      <c r="E449" s="38"/>
      <c r="F449" s="184" t="s">
        <v>986</v>
      </c>
      <c r="G449" s="38"/>
      <c r="H449" s="38"/>
      <c r="I449" s="185"/>
      <c r="J449" s="38"/>
      <c r="K449" s="38"/>
      <c r="L449" s="41"/>
      <c r="M449" s="186"/>
      <c r="N449" s="187"/>
      <c r="O449" s="66"/>
      <c r="P449" s="66"/>
      <c r="Q449" s="66"/>
      <c r="R449" s="66"/>
      <c r="S449" s="66"/>
      <c r="T449" s="67"/>
      <c r="U449" s="36"/>
      <c r="V449" s="36"/>
      <c r="W449" s="36"/>
      <c r="X449" s="36"/>
      <c r="Y449" s="36"/>
      <c r="Z449" s="36"/>
      <c r="AA449" s="36"/>
      <c r="AB449" s="36"/>
      <c r="AC449" s="36"/>
      <c r="AD449" s="36"/>
      <c r="AE449" s="36"/>
      <c r="AT449" s="19" t="s">
        <v>136</v>
      </c>
      <c r="AU449" s="19" t="s">
        <v>134</v>
      </c>
    </row>
    <row r="450" spans="1:65" s="2" customFormat="1" ht="16.5" customHeight="1">
      <c r="A450" s="36"/>
      <c r="B450" s="37"/>
      <c r="C450" s="170" t="s">
        <v>987</v>
      </c>
      <c r="D450" s="170" t="s">
        <v>128</v>
      </c>
      <c r="E450" s="171" t="s">
        <v>988</v>
      </c>
      <c r="F450" s="172" t="s">
        <v>989</v>
      </c>
      <c r="G450" s="173" t="s">
        <v>131</v>
      </c>
      <c r="H450" s="174">
        <v>23.8</v>
      </c>
      <c r="I450" s="175"/>
      <c r="J450" s="176">
        <f>ROUND(I450*H450,2)</f>
        <v>0</v>
      </c>
      <c r="K450" s="172" t="s">
        <v>959</v>
      </c>
      <c r="L450" s="41"/>
      <c r="M450" s="177" t="s">
        <v>18</v>
      </c>
      <c r="N450" s="178" t="s">
        <v>43</v>
      </c>
      <c r="O450" s="66"/>
      <c r="P450" s="179">
        <f>O450*H450</f>
        <v>0</v>
      </c>
      <c r="Q450" s="179">
        <v>2.5999999999999998E-4</v>
      </c>
      <c r="R450" s="179">
        <f>Q450*H450</f>
        <v>6.1879999999999999E-3</v>
      </c>
      <c r="S450" s="179">
        <v>0</v>
      </c>
      <c r="T450" s="180">
        <f>S450*H450</f>
        <v>0</v>
      </c>
      <c r="U450" s="36"/>
      <c r="V450" s="36"/>
      <c r="W450" s="36"/>
      <c r="X450" s="36"/>
      <c r="Y450" s="36"/>
      <c r="Z450" s="36"/>
      <c r="AA450" s="36"/>
      <c r="AB450" s="36"/>
      <c r="AC450" s="36"/>
      <c r="AD450" s="36"/>
      <c r="AE450" s="36"/>
      <c r="AR450" s="181" t="s">
        <v>216</v>
      </c>
      <c r="AT450" s="181" t="s">
        <v>128</v>
      </c>
      <c r="AU450" s="181" t="s">
        <v>134</v>
      </c>
      <c r="AY450" s="19" t="s">
        <v>125</v>
      </c>
      <c r="BE450" s="182">
        <f>IF(N450="základní",J450,0)</f>
        <v>0</v>
      </c>
      <c r="BF450" s="182">
        <f>IF(N450="snížená",J450,0)</f>
        <v>0</v>
      </c>
      <c r="BG450" s="182">
        <f>IF(N450="zákl. přenesená",J450,0)</f>
        <v>0</v>
      </c>
      <c r="BH450" s="182">
        <f>IF(N450="sníž. přenesená",J450,0)</f>
        <v>0</v>
      </c>
      <c r="BI450" s="182">
        <f>IF(N450="nulová",J450,0)</f>
        <v>0</v>
      </c>
      <c r="BJ450" s="19" t="s">
        <v>134</v>
      </c>
      <c r="BK450" s="182">
        <f>ROUND(I450*H450,2)</f>
        <v>0</v>
      </c>
      <c r="BL450" s="19" t="s">
        <v>216</v>
      </c>
      <c r="BM450" s="181" t="s">
        <v>990</v>
      </c>
    </row>
    <row r="451" spans="1:65" s="2" customFormat="1">
      <c r="A451" s="36"/>
      <c r="B451" s="37"/>
      <c r="C451" s="38"/>
      <c r="D451" s="183" t="s">
        <v>136</v>
      </c>
      <c r="E451" s="38"/>
      <c r="F451" s="184" t="s">
        <v>991</v>
      </c>
      <c r="G451" s="38"/>
      <c r="H451" s="38"/>
      <c r="I451" s="185"/>
      <c r="J451" s="38"/>
      <c r="K451" s="38"/>
      <c r="L451" s="41"/>
      <c r="M451" s="186"/>
      <c r="N451" s="187"/>
      <c r="O451" s="66"/>
      <c r="P451" s="66"/>
      <c r="Q451" s="66"/>
      <c r="R451" s="66"/>
      <c r="S451" s="66"/>
      <c r="T451" s="67"/>
      <c r="U451" s="36"/>
      <c r="V451" s="36"/>
      <c r="W451" s="36"/>
      <c r="X451" s="36"/>
      <c r="Y451" s="36"/>
      <c r="Z451" s="36"/>
      <c r="AA451" s="36"/>
      <c r="AB451" s="36"/>
      <c r="AC451" s="36"/>
      <c r="AD451" s="36"/>
      <c r="AE451" s="36"/>
      <c r="AT451" s="19" t="s">
        <v>136</v>
      </c>
      <c r="AU451" s="19" t="s">
        <v>134</v>
      </c>
    </row>
    <row r="452" spans="1:65" s="2" customFormat="1" ht="24.15" customHeight="1">
      <c r="A452" s="36"/>
      <c r="B452" s="37"/>
      <c r="C452" s="170" t="s">
        <v>992</v>
      </c>
      <c r="D452" s="170" t="s">
        <v>128</v>
      </c>
      <c r="E452" s="171" t="s">
        <v>993</v>
      </c>
      <c r="F452" s="172" t="s">
        <v>994</v>
      </c>
      <c r="G452" s="173" t="s">
        <v>131</v>
      </c>
      <c r="H452" s="174">
        <v>23.8</v>
      </c>
      <c r="I452" s="175"/>
      <c r="J452" s="176">
        <f>ROUND(I452*H452,2)</f>
        <v>0</v>
      </c>
      <c r="K452" s="172" t="s">
        <v>959</v>
      </c>
      <c r="L452" s="41"/>
      <c r="M452" s="177" t="s">
        <v>18</v>
      </c>
      <c r="N452" s="178" t="s">
        <v>43</v>
      </c>
      <c r="O452" s="66"/>
      <c r="P452" s="179">
        <f>O452*H452</f>
        <v>0</v>
      </c>
      <c r="Q452" s="179">
        <v>1.4999999999999999E-4</v>
      </c>
      <c r="R452" s="179">
        <f>Q452*H452</f>
        <v>3.5699999999999998E-3</v>
      </c>
      <c r="S452" s="179">
        <v>0</v>
      </c>
      <c r="T452" s="180">
        <f>S452*H452</f>
        <v>0</v>
      </c>
      <c r="U452" s="36"/>
      <c r="V452" s="36"/>
      <c r="W452" s="36"/>
      <c r="X452" s="36"/>
      <c r="Y452" s="36"/>
      <c r="Z452" s="36"/>
      <c r="AA452" s="36"/>
      <c r="AB452" s="36"/>
      <c r="AC452" s="36"/>
      <c r="AD452" s="36"/>
      <c r="AE452" s="36"/>
      <c r="AR452" s="181" t="s">
        <v>216</v>
      </c>
      <c r="AT452" s="181" t="s">
        <v>128</v>
      </c>
      <c r="AU452" s="181" t="s">
        <v>134</v>
      </c>
      <c r="AY452" s="19" t="s">
        <v>125</v>
      </c>
      <c r="BE452" s="182">
        <f>IF(N452="základní",J452,0)</f>
        <v>0</v>
      </c>
      <c r="BF452" s="182">
        <f>IF(N452="snížená",J452,0)</f>
        <v>0</v>
      </c>
      <c r="BG452" s="182">
        <f>IF(N452="zákl. přenesená",J452,0)</f>
        <v>0</v>
      </c>
      <c r="BH452" s="182">
        <f>IF(N452="sníž. přenesená",J452,0)</f>
        <v>0</v>
      </c>
      <c r="BI452" s="182">
        <f>IF(N452="nulová",J452,0)</f>
        <v>0</v>
      </c>
      <c r="BJ452" s="19" t="s">
        <v>134</v>
      </c>
      <c r="BK452" s="182">
        <f>ROUND(I452*H452,2)</f>
        <v>0</v>
      </c>
      <c r="BL452" s="19" t="s">
        <v>216</v>
      </c>
      <c r="BM452" s="181" t="s">
        <v>995</v>
      </c>
    </row>
    <row r="453" spans="1:65" s="2" customFormat="1">
      <c r="A453" s="36"/>
      <c r="B453" s="37"/>
      <c r="C453" s="38"/>
      <c r="D453" s="183" t="s">
        <v>136</v>
      </c>
      <c r="E453" s="38"/>
      <c r="F453" s="184" t="s">
        <v>996</v>
      </c>
      <c r="G453" s="38"/>
      <c r="H453" s="38"/>
      <c r="I453" s="185"/>
      <c r="J453" s="38"/>
      <c r="K453" s="38"/>
      <c r="L453" s="41"/>
      <c r="M453" s="186"/>
      <c r="N453" s="187"/>
      <c r="O453" s="66"/>
      <c r="P453" s="66"/>
      <c r="Q453" s="66"/>
      <c r="R453" s="66"/>
      <c r="S453" s="66"/>
      <c r="T453" s="67"/>
      <c r="U453" s="36"/>
      <c r="V453" s="36"/>
      <c r="W453" s="36"/>
      <c r="X453" s="36"/>
      <c r="Y453" s="36"/>
      <c r="Z453" s="36"/>
      <c r="AA453" s="36"/>
      <c r="AB453" s="36"/>
      <c r="AC453" s="36"/>
      <c r="AD453" s="36"/>
      <c r="AE453" s="36"/>
      <c r="AT453" s="19" t="s">
        <v>136</v>
      </c>
      <c r="AU453" s="19" t="s">
        <v>134</v>
      </c>
    </row>
    <row r="454" spans="1:65" s="2" customFormat="1" ht="21.75" customHeight="1">
      <c r="A454" s="36"/>
      <c r="B454" s="37"/>
      <c r="C454" s="170" t="s">
        <v>997</v>
      </c>
      <c r="D454" s="170" t="s">
        <v>128</v>
      </c>
      <c r="E454" s="171" t="s">
        <v>998</v>
      </c>
      <c r="F454" s="172" t="s">
        <v>999</v>
      </c>
      <c r="G454" s="173" t="s">
        <v>131</v>
      </c>
      <c r="H454" s="174">
        <v>47.6</v>
      </c>
      <c r="I454" s="175"/>
      <c r="J454" s="176">
        <f>ROUND(I454*H454,2)</f>
        <v>0</v>
      </c>
      <c r="K454" s="172" t="s">
        <v>959</v>
      </c>
      <c r="L454" s="41"/>
      <c r="M454" s="177" t="s">
        <v>18</v>
      </c>
      <c r="N454" s="178" t="s">
        <v>43</v>
      </c>
      <c r="O454" s="66"/>
      <c r="P454" s="179">
        <f>O454*H454</f>
        <v>0</v>
      </c>
      <c r="Q454" s="179">
        <v>1.0000000000000001E-5</v>
      </c>
      <c r="R454" s="179">
        <f>Q454*H454</f>
        <v>4.7600000000000008E-4</v>
      </c>
      <c r="S454" s="179">
        <v>0</v>
      </c>
      <c r="T454" s="180">
        <f>S454*H454</f>
        <v>0</v>
      </c>
      <c r="U454" s="36"/>
      <c r="V454" s="36"/>
      <c r="W454" s="36"/>
      <c r="X454" s="36"/>
      <c r="Y454" s="36"/>
      <c r="Z454" s="36"/>
      <c r="AA454" s="36"/>
      <c r="AB454" s="36"/>
      <c r="AC454" s="36"/>
      <c r="AD454" s="36"/>
      <c r="AE454" s="36"/>
      <c r="AR454" s="181" t="s">
        <v>216</v>
      </c>
      <c r="AT454" s="181" t="s">
        <v>128</v>
      </c>
      <c r="AU454" s="181" t="s">
        <v>134</v>
      </c>
      <c r="AY454" s="19" t="s">
        <v>125</v>
      </c>
      <c r="BE454" s="182">
        <f>IF(N454="základní",J454,0)</f>
        <v>0</v>
      </c>
      <c r="BF454" s="182">
        <f>IF(N454="snížená",J454,0)</f>
        <v>0</v>
      </c>
      <c r="BG454" s="182">
        <f>IF(N454="zákl. přenesená",J454,0)</f>
        <v>0</v>
      </c>
      <c r="BH454" s="182">
        <f>IF(N454="sníž. přenesená",J454,0)</f>
        <v>0</v>
      </c>
      <c r="BI454" s="182">
        <f>IF(N454="nulová",J454,0)</f>
        <v>0</v>
      </c>
      <c r="BJ454" s="19" t="s">
        <v>134</v>
      </c>
      <c r="BK454" s="182">
        <f>ROUND(I454*H454,2)</f>
        <v>0</v>
      </c>
      <c r="BL454" s="19" t="s">
        <v>216</v>
      </c>
      <c r="BM454" s="181" t="s">
        <v>1000</v>
      </c>
    </row>
    <row r="455" spans="1:65" s="2" customFormat="1">
      <c r="A455" s="36"/>
      <c r="B455" s="37"/>
      <c r="C455" s="38"/>
      <c r="D455" s="183" t="s">
        <v>136</v>
      </c>
      <c r="E455" s="38"/>
      <c r="F455" s="184" t="s">
        <v>1001</v>
      </c>
      <c r="G455" s="38"/>
      <c r="H455" s="38"/>
      <c r="I455" s="185"/>
      <c r="J455" s="38"/>
      <c r="K455" s="38"/>
      <c r="L455" s="41"/>
      <c r="M455" s="186"/>
      <c r="N455" s="187"/>
      <c r="O455" s="66"/>
      <c r="P455" s="66"/>
      <c r="Q455" s="66"/>
      <c r="R455" s="66"/>
      <c r="S455" s="66"/>
      <c r="T455" s="67"/>
      <c r="U455" s="36"/>
      <c r="V455" s="36"/>
      <c r="W455" s="36"/>
      <c r="X455" s="36"/>
      <c r="Y455" s="36"/>
      <c r="Z455" s="36"/>
      <c r="AA455" s="36"/>
      <c r="AB455" s="36"/>
      <c r="AC455" s="36"/>
      <c r="AD455" s="36"/>
      <c r="AE455" s="36"/>
      <c r="AT455" s="19" t="s">
        <v>136</v>
      </c>
      <c r="AU455" s="19" t="s">
        <v>134</v>
      </c>
    </row>
    <row r="456" spans="1:65" s="2" customFormat="1" ht="24.15" customHeight="1">
      <c r="A456" s="36"/>
      <c r="B456" s="37"/>
      <c r="C456" s="170" t="s">
        <v>1002</v>
      </c>
      <c r="D456" s="170" t="s">
        <v>128</v>
      </c>
      <c r="E456" s="171" t="s">
        <v>1003</v>
      </c>
      <c r="F456" s="172" t="s">
        <v>1004</v>
      </c>
      <c r="G456" s="173" t="s">
        <v>362</v>
      </c>
      <c r="H456" s="232"/>
      <c r="I456" s="175"/>
      <c r="J456" s="176">
        <f>ROUND(I456*H456,2)</f>
        <v>0</v>
      </c>
      <c r="K456" s="172" t="s">
        <v>132</v>
      </c>
      <c r="L456" s="41"/>
      <c r="M456" s="177" t="s">
        <v>18</v>
      </c>
      <c r="N456" s="178" t="s">
        <v>43</v>
      </c>
      <c r="O456" s="66"/>
      <c r="P456" s="179">
        <f>O456*H456</f>
        <v>0</v>
      </c>
      <c r="Q456" s="179">
        <v>0</v>
      </c>
      <c r="R456" s="179">
        <f>Q456*H456</f>
        <v>0</v>
      </c>
      <c r="S456" s="179">
        <v>0</v>
      </c>
      <c r="T456" s="180">
        <f>S456*H456</f>
        <v>0</v>
      </c>
      <c r="U456" s="36"/>
      <c r="V456" s="36"/>
      <c r="W456" s="36"/>
      <c r="X456" s="36"/>
      <c r="Y456" s="36"/>
      <c r="Z456" s="36"/>
      <c r="AA456" s="36"/>
      <c r="AB456" s="36"/>
      <c r="AC456" s="36"/>
      <c r="AD456" s="36"/>
      <c r="AE456" s="36"/>
      <c r="AR456" s="181" t="s">
        <v>216</v>
      </c>
      <c r="AT456" s="181" t="s">
        <v>128</v>
      </c>
      <c r="AU456" s="181" t="s">
        <v>134</v>
      </c>
      <c r="AY456" s="19" t="s">
        <v>125</v>
      </c>
      <c r="BE456" s="182">
        <f>IF(N456="základní",J456,0)</f>
        <v>0</v>
      </c>
      <c r="BF456" s="182">
        <f>IF(N456="snížená",J456,0)</f>
        <v>0</v>
      </c>
      <c r="BG456" s="182">
        <f>IF(N456="zákl. přenesená",J456,0)</f>
        <v>0</v>
      </c>
      <c r="BH456" s="182">
        <f>IF(N456="sníž. přenesená",J456,0)</f>
        <v>0</v>
      </c>
      <c r="BI456" s="182">
        <f>IF(N456="nulová",J456,0)</f>
        <v>0</v>
      </c>
      <c r="BJ456" s="19" t="s">
        <v>134</v>
      </c>
      <c r="BK456" s="182">
        <f>ROUND(I456*H456,2)</f>
        <v>0</v>
      </c>
      <c r="BL456" s="19" t="s">
        <v>216</v>
      </c>
      <c r="BM456" s="181" t="s">
        <v>1005</v>
      </c>
    </row>
    <row r="457" spans="1:65" s="2" customFormat="1">
      <c r="A457" s="36"/>
      <c r="B457" s="37"/>
      <c r="C457" s="38"/>
      <c r="D457" s="183" t="s">
        <v>136</v>
      </c>
      <c r="E457" s="38"/>
      <c r="F457" s="184" t="s">
        <v>1006</v>
      </c>
      <c r="G457" s="38"/>
      <c r="H457" s="38"/>
      <c r="I457" s="185"/>
      <c r="J457" s="38"/>
      <c r="K457" s="38"/>
      <c r="L457" s="41"/>
      <c r="M457" s="186"/>
      <c r="N457" s="187"/>
      <c r="O457" s="66"/>
      <c r="P457" s="66"/>
      <c r="Q457" s="66"/>
      <c r="R457" s="66"/>
      <c r="S457" s="66"/>
      <c r="T457" s="67"/>
      <c r="U457" s="36"/>
      <c r="V457" s="36"/>
      <c r="W457" s="36"/>
      <c r="X457" s="36"/>
      <c r="Y457" s="36"/>
      <c r="Z457" s="36"/>
      <c r="AA457" s="36"/>
      <c r="AB457" s="36"/>
      <c r="AC457" s="36"/>
      <c r="AD457" s="36"/>
      <c r="AE457" s="36"/>
      <c r="AT457" s="19" t="s">
        <v>136</v>
      </c>
      <c r="AU457" s="19" t="s">
        <v>134</v>
      </c>
    </row>
    <row r="458" spans="1:65" s="12" customFormat="1" ht="22.8" customHeight="1">
      <c r="B458" s="154"/>
      <c r="C458" s="155"/>
      <c r="D458" s="156" t="s">
        <v>70</v>
      </c>
      <c r="E458" s="168" t="s">
        <v>1007</v>
      </c>
      <c r="F458" s="168" t="s">
        <v>1008</v>
      </c>
      <c r="G458" s="155"/>
      <c r="H458" s="155"/>
      <c r="I458" s="158"/>
      <c r="J458" s="169">
        <f>BK458</f>
        <v>0</v>
      </c>
      <c r="K458" s="155"/>
      <c r="L458" s="160"/>
      <c r="M458" s="161"/>
      <c r="N458" s="162"/>
      <c r="O458" s="162"/>
      <c r="P458" s="163">
        <f>SUM(P459:P475)</f>
        <v>0</v>
      </c>
      <c r="Q458" s="162"/>
      <c r="R458" s="163">
        <f>SUM(R459:R475)</f>
        <v>0.26249299999999998</v>
      </c>
      <c r="S458" s="162"/>
      <c r="T458" s="164">
        <f>SUM(T459:T475)</f>
        <v>0.126</v>
      </c>
      <c r="AR458" s="165" t="s">
        <v>134</v>
      </c>
      <c r="AT458" s="166" t="s">
        <v>70</v>
      </c>
      <c r="AU458" s="166" t="s">
        <v>76</v>
      </c>
      <c r="AY458" s="165" t="s">
        <v>125</v>
      </c>
      <c r="BK458" s="167">
        <f>SUM(BK459:BK475)</f>
        <v>0</v>
      </c>
    </row>
    <row r="459" spans="1:65" s="2" customFormat="1" ht="24.15" customHeight="1">
      <c r="A459" s="36"/>
      <c r="B459" s="37"/>
      <c r="C459" s="170" t="s">
        <v>1009</v>
      </c>
      <c r="D459" s="170" t="s">
        <v>128</v>
      </c>
      <c r="E459" s="171" t="s">
        <v>1010</v>
      </c>
      <c r="F459" s="172" t="s">
        <v>1011</v>
      </c>
      <c r="G459" s="173" t="s">
        <v>131</v>
      </c>
      <c r="H459" s="174">
        <v>22.2</v>
      </c>
      <c r="I459" s="175"/>
      <c r="J459" s="176">
        <f>ROUND(I459*H459,2)</f>
        <v>0</v>
      </c>
      <c r="K459" s="172" t="s">
        <v>132</v>
      </c>
      <c r="L459" s="41"/>
      <c r="M459" s="177" t="s">
        <v>18</v>
      </c>
      <c r="N459" s="178" t="s">
        <v>43</v>
      </c>
      <c r="O459" s="66"/>
      <c r="P459" s="179">
        <f>O459*H459</f>
        <v>0</v>
      </c>
      <c r="Q459" s="179">
        <v>0</v>
      </c>
      <c r="R459" s="179">
        <f>Q459*H459</f>
        <v>0</v>
      </c>
      <c r="S459" s="179">
        <v>0</v>
      </c>
      <c r="T459" s="180">
        <f>S459*H459</f>
        <v>0</v>
      </c>
      <c r="U459" s="36"/>
      <c r="V459" s="36"/>
      <c r="W459" s="36"/>
      <c r="X459" s="36"/>
      <c r="Y459" s="36"/>
      <c r="Z459" s="36"/>
      <c r="AA459" s="36"/>
      <c r="AB459" s="36"/>
      <c r="AC459" s="36"/>
      <c r="AD459" s="36"/>
      <c r="AE459" s="36"/>
      <c r="AR459" s="181" t="s">
        <v>216</v>
      </c>
      <c r="AT459" s="181" t="s">
        <v>128</v>
      </c>
      <c r="AU459" s="181" t="s">
        <v>134</v>
      </c>
      <c r="AY459" s="19" t="s">
        <v>125</v>
      </c>
      <c r="BE459" s="182">
        <f>IF(N459="základní",J459,0)</f>
        <v>0</v>
      </c>
      <c r="BF459" s="182">
        <f>IF(N459="snížená",J459,0)</f>
        <v>0</v>
      </c>
      <c r="BG459" s="182">
        <f>IF(N459="zákl. přenesená",J459,0)</f>
        <v>0</v>
      </c>
      <c r="BH459" s="182">
        <f>IF(N459="sníž. přenesená",J459,0)</f>
        <v>0</v>
      </c>
      <c r="BI459" s="182">
        <f>IF(N459="nulová",J459,0)</f>
        <v>0</v>
      </c>
      <c r="BJ459" s="19" t="s">
        <v>134</v>
      </c>
      <c r="BK459" s="182">
        <f>ROUND(I459*H459,2)</f>
        <v>0</v>
      </c>
      <c r="BL459" s="19" t="s">
        <v>216</v>
      </c>
      <c r="BM459" s="181" t="s">
        <v>1012</v>
      </c>
    </row>
    <row r="460" spans="1:65" s="2" customFormat="1">
      <c r="A460" s="36"/>
      <c r="B460" s="37"/>
      <c r="C460" s="38"/>
      <c r="D460" s="183" t="s">
        <v>136</v>
      </c>
      <c r="E460" s="38"/>
      <c r="F460" s="184" t="s">
        <v>1013</v>
      </c>
      <c r="G460" s="38"/>
      <c r="H460" s="38"/>
      <c r="I460" s="185"/>
      <c r="J460" s="38"/>
      <c r="K460" s="38"/>
      <c r="L460" s="41"/>
      <c r="M460" s="186"/>
      <c r="N460" s="187"/>
      <c r="O460" s="66"/>
      <c r="P460" s="66"/>
      <c r="Q460" s="66"/>
      <c r="R460" s="66"/>
      <c r="S460" s="66"/>
      <c r="T460" s="67"/>
      <c r="U460" s="36"/>
      <c r="V460" s="36"/>
      <c r="W460" s="36"/>
      <c r="X460" s="36"/>
      <c r="Y460" s="36"/>
      <c r="Z460" s="36"/>
      <c r="AA460" s="36"/>
      <c r="AB460" s="36"/>
      <c r="AC460" s="36"/>
      <c r="AD460" s="36"/>
      <c r="AE460" s="36"/>
      <c r="AT460" s="19" t="s">
        <v>136</v>
      </c>
      <c r="AU460" s="19" t="s">
        <v>134</v>
      </c>
    </row>
    <row r="461" spans="1:65" s="2" customFormat="1" ht="16.5" customHeight="1">
      <c r="A461" s="36"/>
      <c r="B461" s="37"/>
      <c r="C461" s="170" t="s">
        <v>1014</v>
      </c>
      <c r="D461" s="170" t="s">
        <v>128</v>
      </c>
      <c r="E461" s="171" t="s">
        <v>1015</v>
      </c>
      <c r="F461" s="172" t="s">
        <v>1016</v>
      </c>
      <c r="G461" s="173" t="s">
        <v>131</v>
      </c>
      <c r="H461" s="174">
        <v>22.2</v>
      </c>
      <c r="I461" s="175"/>
      <c r="J461" s="176">
        <f>ROUND(I461*H461,2)</f>
        <v>0</v>
      </c>
      <c r="K461" s="172" t="s">
        <v>18</v>
      </c>
      <c r="L461" s="41"/>
      <c r="M461" s="177" t="s">
        <v>18</v>
      </c>
      <c r="N461" s="178" t="s">
        <v>43</v>
      </c>
      <c r="O461" s="66"/>
      <c r="P461" s="179">
        <f>O461*H461</f>
        <v>0</v>
      </c>
      <c r="Q461" s="179">
        <v>3.0000000000000001E-5</v>
      </c>
      <c r="R461" s="179">
        <f>Q461*H461</f>
        <v>6.6600000000000003E-4</v>
      </c>
      <c r="S461" s="179">
        <v>0</v>
      </c>
      <c r="T461" s="180">
        <f>S461*H461</f>
        <v>0</v>
      </c>
      <c r="U461" s="36"/>
      <c r="V461" s="36"/>
      <c r="W461" s="36"/>
      <c r="X461" s="36"/>
      <c r="Y461" s="36"/>
      <c r="Z461" s="36"/>
      <c r="AA461" s="36"/>
      <c r="AB461" s="36"/>
      <c r="AC461" s="36"/>
      <c r="AD461" s="36"/>
      <c r="AE461" s="36"/>
      <c r="AR461" s="181" t="s">
        <v>216</v>
      </c>
      <c r="AT461" s="181" t="s">
        <v>128</v>
      </c>
      <c r="AU461" s="181" t="s">
        <v>134</v>
      </c>
      <c r="AY461" s="19" t="s">
        <v>125</v>
      </c>
      <c r="BE461" s="182">
        <f>IF(N461="základní",J461,0)</f>
        <v>0</v>
      </c>
      <c r="BF461" s="182">
        <f>IF(N461="snížená",J461,0)</f>
        <v>0</v>
      </c>
      <c r="BG461" s="182">
        <f>IF(N461="zákl. přenesená",J461,0)</f>
        <v>0</v>
      </c>
      <c r="BH461" s="182">
        <f>IF(N461="sníž. přenesená",J461,0)</f>
        <v>0</v>
      </c>
      <c r="BI461" s="182">
        <f>IF(N461="nulová",J461,0)</f>
        <v>0</v>
      </c>
      <c r="BJ461" s="19" t="s">
        <v>134</v>
      </c>
      <c r="BK461" s="182">
        <f>ROUND(I461*H461,2)</f>
        <v>0</v>
      </c>
      <c r="BL461" s="19" t="s">
        <v>216</v>
      </c>
      <c r="BM461" s="181" t="s">
        <v>1017</v>
      </c>
    </row>
    <row r="462" spans="1:65" s="2" customFormat="1" ht="24.15" customHeight="1">
      <c r="A462" s="36"/>
      <c r="B462" s="37"/>
      <c r="C462" s="170" t="s">
        <v>1018</v>
      </c>
      <c r="D462" s="170" t="s">
        <v>128</v>
      </c>
      <c r="E462" s="171" t="s">
        <v>1019</v>
      </c>
      <c r="F462" s="172" t="s">
        <v>1020</v>
      </c>
      <c r="G462" s="173" t="s">
        <v>131</v>
      </c>
      <c r="H462" s="174">
        <v>22.2</v>
      </c>
      <c r="I462" s="175"/>
      <c r="J462" s="176">
        <f>ROUND(I462*H462,2)</f>
        <v>0</v>
      </c>
      <c r="K462" s="172" t="s">
        <v>132</v>
      </c>
      <c r="L462" s="41"/>
      <c r="M462" s="177" t="s">
        <v>18</v>
      </c>
      <c r="N462" s="178" t="s">
        <v>43</v>
      </c>
      <c r="O462" s="66"/>
      <c r="P462" s="179">
        <f>O462*H462</f>
        <v>0</v>
      </c>
      <c r="Q462" s="179">
        <v>7.5799999999999999E-3</v>
      </c>
      <c r="R462" s="179">
        <f>Q462*H462</f>
        <v>0.16827599999999998</v>
      </c>
      <c r="S462" s="179">
        <v>0</v>
      </c>
      <c r="T462" s="180">
        <f>S462*H462</f>
        <v>0</v>
      </c>
      <c r="U462" s="36"/>
      <c r="V462" s="36"/>
      <c r="W462" s="36"/>
      <c r="X462" s="36"/>
      <c r="Y462" s="36"/>
      <c r="Z462" s="36"/>
      <c r="AA462" s="36"/>
      <c r="AB462" s="36"/>
      <c r="AC462" s="36"/>
      <c r="AD462" s="36"/>
      <c r="AE462" s="36"/>
      <c r="AR462" s="181" t="s">
        <v>216</v>
      </c>
      <c r="AT462" s="181" t="s">
        <v>128</v>
      </c>
      <c r="AU462" s="181" t="s">
        <v>134</v>
      </c>
      <c r="AY462" s="19" t="s">
        <v>125</v>
      </c>
      <c r="BE462" s="182">
        <f>IF(N462="základní",J462,0)</f>
        <v>0</v>
      </c>
      <c r="BF462" s="182">
        <f>IF(N462="snížená",J462,0)</f>
        <v>0</v>
      </c>
      <c r="BG462" s="182">
        <f>IF(N462="zákl. přenesená",J462,0)</f>
        <v>0</v>
      </c>
      <c r="BH462" s="182">
        <f>IF(N462="sníž. přenesená",J462,0)</f>
        <v>0</v>
      </c>
      <c r="BI462" s="182">
        <f>IF(N462="nulová",J462,0)</f>
        <v>0</v>
      </c>
      <c r="BJ462" s="19" t="s">
        <v>134</v>
      </c>
      <c r="BK462" s="182">
        <f>ROUND(I462*H462,2)</f>
        <v>0</v>
      </c>
      <c r="BL462" s="19" t="s">
        <v>216</v>
      </c>
      <c r="BM462" s="181" t="s">
        <v>1021</v>
      </c>
    </row>
    <row r="463" spans="1:65" s="2" customFormat="1">
      <c r="A463" s="36"/>
      <c r="B463" s="37"/>
      <c r="C463" s="38"/>
      <c r="D463" s="183" t="s">
        <v>136</v>
      </c>
      <c r="E463" s="38"/>
      <c r="F463" s="184" t="s">
        <v>1022</v>
      </c>
      <c r="G463" s="38"/>
      <c r="H463" s="38"/>
      <c r="I463" s="185"/>
      <c r="J463" s="38"/>
      <c r="K463" s="38"/>
      <c r="L463" s="41"/>
      <c r="M463" s="186"/>
      <c r="N463" s="187"/>
      <c r="O463" s="66"/>
      <c r="P463" s="66"/>
      <c r="Q463" s="66"/>
      <c r="R463" s="66"/>
      <c r="S463" s="66"/>
      <c r="T463" s="67"/>
      <c r="U463" s="36"/>
      <c r="V463" s="36"/>
      <c r="W463" s="36"/>
      <c r="X463" s="36"/>
      <c r="Y463" s="36"/>
      <c r="Z463" s="36"/>
      <c r="AA463" s="36"/>
      <c r="AB463" s="36"/>
      <c r="AC463" s="36"/>
      <c r="AD463" s="36"/>
      <c r="AE463" s="36"/>
      <c r="AT463" s="19" t="s">
        <v>136</v>
      </c>
      <c r="AU463" s="19" t="s">
        <v>134</v>
      </c>
    </row>
    <row r="464" spans="1:65" s="2" customFormat="1" ht="16.5" customHeight="1">
      <c r="A464" s="36"/>
      <c r="B464" s="37"/>
      <c r="C464" s="170" t="s">
        <v>1023</v>
      </c>
      <c r="D464" s="170" t="s">
        <v>128</v>
      </c>
      <c r="E464" s="171" t="s">
        <v>1024</v>
      </c>
      <c r="F464" s="172" t="s">
        <v>1025</v>
      </c>
      <c r="G464" s="173" t="s">
        <v>131</v>
      </c>
      <c r="H464" s="174">
        <v>22.2</v>
      </c>
      <c r="I464" s="175"/>
      <c r="J464" s="176">
        <f>ROUND(I464*H464,2)</f>
        <v>0</v>
      </c>
      <c r="K464" s="172" t="s">
        <v>18</v>
      </c>
      <c r="L464" s="41"/>
      <c r="M464" s="177" t="s">
        <v>18</v>
      </c>
      <c r="N464" s="178" t="s">
        <v>43</v>
      </c>
      <c r="O464" s="66"/>
      <c r="P464" s="179">
        <f>O464*H464</f>
        <v>0</v>
      </c>
      <c r="Q464" s="179">
        <v>0</v>
      </c>
      <c r="R464" s="179">
        <f>Q464*H464</f>
        <v>0</v>
      </c>
      <c r="S464" s="179">
        <v>3.0000000000000001E-3</v>
      </c>
      <c r="T464" s="180">
        <f>S464*H464</f>
        <v>6.6599999999999993E-2</v>
      </c>
      <c r="U464" s="36"/>
      <c r="V464" s="36"/>
      <c r="W464" s="36"/>
      <c r="X464" s="36"/>
      <c r="Y464" s="36"/>
      <c r="Z464" s="36"/>
      <c r="AA464" s="36"/>
      <c r="AB464" s="36"/>
      <c r="AC464" s="36"/>
      <c r="AD464" s="36"/>
      <c r="AE464" s="36"/>
      <c r="AR464" s="181" t="s">
        <v>216</v>
      </c>
      <c r="AT464" s="181" t="s">
        <v>128</v>
      </c>
      <c r="AU464" s="181" t="s">
        <v>134</v>
      </c>
      <c r="AY464" s="19" t="s">
        <v>125</v>
      </c>
      <c r="BE464" s="182">
        <f>IF(N464="základní",J464,0)</f>
        <v>0</v>
      </c>
      <c r="BF464" s="182">
        <f>IF(N464="snížená",J464,0)</f>
        <v>0</v>
      </c>
      <c r="BG464" s="182">
        <f>IF(N464="zákl. přenesená",J464,0)</f>
        <v>0</v>
      </c>
      <c r="BH464" s="182">
        <f>IF(N464="sníž. přenesená",J464,0)</f>
        <v>0</v>
      </c>
      <c r="BI464" s="182">
        <f>IF(N464="nulová",J464,0)</f>
        <v>0</v>
      </c>
      <c r="BJ464" s="19" t="s">
        <v>134</v>
      </c>
      <c r="BK464" s="182">
        <f>ROUND(I464*H464,2)</f>
        <v>0</v>
      </c>
      <c r="BL464" s="19" t="s">
        <v>216</v>
      </c>
      <c r="BM464" s="181" t="s">
        <v>1026</v>
      </c>
    </row>
    <row r="465" spans="1:65" s="2" customFormat="1" ht="16.5" customHeight="1">
      <c r="A465" s="36"/>
      <c r="B465" s="37"/>
      <c r="C465" s="170" t="s">
        <v>1027</v>
      </c>
      <c r="D465" s="170" t="s">
        <v>128</v>
      </c>
      <c r="E465" s="171" t="s">
        <v>1028</v>
      </c>
      <c r="F465" s="172" t="s">
        <v>1029</v>
      </c>
      <c r="G465" s="173" t="s">
        <v>131</v>
      </c>
      <c r="H465" s="174">
        <v>19.8</v>
      </c>
      <c r="I465" s="175"/>
      <c r="J465" s="176">
        <f>ROUND(I465*H465,2)</f>
        <v>0</v>
      </c>
      <c r="K465" s="172" t="s">
        <v>132</v>
      </c>
      <c r="L465" s="41"/>
      <c r="M465" s="177" t="s">
        <v>18</v>
      </c>
      <c r="N465" s="178" t="s">
        <v>43</v>
      </c>
      <c r="O465" s="66"/>
      <c r="P465" s="179">
        <f>O465*H465</f>
        <v>0</v>
      </c>
      <c r="Q465" s="179">
        <v>0</v>
      </c>
      <c r="R465" s="179">
        <f>Q465*H465</f>
        <v>0</v>
      </c>
      <c r="S465" s="179">
        <v>3.0000000000000001E-3</v>
      </c>
      <c r="T465" s="180">
        <f>S465*H465</f>
        <v>5.9400000000000001E-2</v>
      </c>
      <c r="U465" s="36"/>
      <c r="V465" s="36"/>
      <c r="W465" s="36"/>
      <c r="X465" s="36"/>
      <c r="Y465" s="36"/>
      <c r="Z465" s="36"/>
      <c r="AA465" s="36"/>
      <c r="AB465" s="36"/>
      <c r="AC465" s="36"/>
      <c r="AD465" s="36"/>
      <c r="AE465" s="36"/>
      <c r="AR465" s="181" t="s">
        <v>216</v>
      </c>
      <c r="AT465" s="181" t="s">
        <v>128</v>
      </c>
      <c r="AU465" s="181" t="s">
        <v>134</v>
      </c>
      <c r="AY465" s="19" t="s">
        <v>125</v>
      </c>
      <c r="BE465" s="182">
        <f>IF(N465="základní",J465,0)</f>
        <v>0</v>
      </c>
      <c r="BF465" s="182">
        <f>IF(N465="snížená",J465,0)</f>
        <v>0</v>
      </c>
      <c r="BG465" s="182">
        <f>IF(N465="zákl. přenesená",J465,0)</f>
        <v>0</v>
      </c>
      <c r="BH465" s="182">
        <f>IF(N465="sníž. přenesená",J465,0)</f>
        <v>0</v>
      </c>
      <c r="BI465" s="182">
        <f>IF(N465="nulová",J465,0)</f>
        <v>0</v>
      </c>
      <c r="BJ465" s="19" t="s">
        <v>134</v>
      </c>
      <c r="BK465" s="182">
        <f>ROUND(I465*H465,2)</f>
        <v>0</v>
      </c>
      <c r="BL465" s="19" t="s">
        <v>216</v>
      </c>
      <c r="BM465" s="181" t="s">
        <v>1030</v>
      </c>
    </row>
    <row r="466" spans="1:65" s="2" customFormat="1">
      <c r="A466" s="36"/>
      <c r="B466" s="37"/>
      <c r="C466" s="38"/>
      <c r="D466" s="183" t="s">
        <v>136</v>
      </c>
      <c r="E466" s="38"/>
      <c r="F466" s="184" t="s">
        <v>1031</v>
      </c>
      <c r="G466" s="38"/>
      <c r="H466" s="38"/>
      <c r="I466" s="185"/>
      <c r="J466" s="38"/>
      <c r="K466" s="38"/>
      <c r="L466" s="41"/>
      <c r="M466" s="186"/>
      <c r="N466" s="187"/>
      <c r="O466" s="66"/>
      <c r="P466" s="66"/>
      <c r="Q466" s="66"/>
      <c r="R466" s="66"/>
      <c r="S466" s="66"/>
      <c r="T466" s="67"/>
      <c r="U466" s="36"/>
      <c r="V466" s="36"/>
      <c r="W466" s="36"/>
      <c r="X466" s="36"/>
      <c r="Y466" s="36"/>
      <c r="Z466" s="36"/>
      <c r="AA466" s="36"/>
      <c r="AB466" s="36"/>
      <c r="AC466" s="36"/>
      <c r="AD466" s="36"/>
      <c r="AE466" s="36"/>
      <c r="AT466" s="19" t="s">
        <v>136</v>
      </c>
      <c r="AU466" s="19" t="s">
        <v>134</v>
      </c>
    </row>
    <row r="467" spans="1:65" s="2" customFormat="1" ht="16.5" customHeight="1">
      <c r="A467" s="36"/>
      <c r="B467" s="37"/>
      <c r="C467" s="170" t="s">
        <v>1032</v>
      </c>
      <c r="D467" s="170" t="s">
        <v>128</v>
      </c>
      <c r="E467" s="171" t="s">
        <v>1033</v>
      </c>
      <c r="F467" s="172" t="s">
        <v>1034</v>
      </c>
      <c r="G467" s="173" t="s">
        <v>131</v>
      </c>
      <c r="H467" s="174">
        <v>22.2</v>
      </c>
      <c r="I467" s="175"/>
      <c r="J467" s="176">
        <f>ROUND(I467*H467,2)</f>
        <v>0</v>
      </c>
      <c r="K467" s="172" t="s">
        <v>18</v>
      </c>
      <c r="L467" s="41"/>
      <c r="M467" s="177" t="s">
        <v>18</v>
      </c>
      <c r="N467" s="178" t="s">
        <v>43</v>
      </c>
      <c r="O467" s="66"/>
      <c r="P467" s="179">
        <f>O467*H467</f>
        <v>0</v>
      </c>
      <c r="Q467" s="179">
        <v>2.9999999999999997E-4</v>
      </c>
      <c r="R467" s="179">
        <f>Q467*H467</f>
        <v>6.6599999999999993E-3</v>
      </c>
      <c r="S467" s="179">
        <v>0</v>
      </c>
      <c r="T467" s="180">
        <f>S467*H467</f>
        <v>0</v>
      </c>
      <c r="U467" s="36"/>
      <c r="V467" s="36"/>
      <c r="W467" s="36"/>
      <c r="X467" s="36"/>
      <c r="Y467" s="36"/>
      <c r="Z467" s="36"/>
      <c r="AA467" s="36"/>
      <c r="AB467" s="36"/>
      <c r="AC467" s="36"/>
      <c r="AD467" s="36"/>
      <c r="AE467" s="36"/>
      <c r="AR467" s="181" t="s">
        <v>216</v>
      </c>
      <c r="AT467" s="181" t="s">
        <v>128</v>
      </c>
      <c r="AU467" s="181" t="s">
        <v>134</v>
      </c>
      <c r="AY467" s="19" t="s">
        <v>125</v>
      </c>
      <c r="BE467" s="182">
        <f>IF(N467="základní",J467,0)</f>
        <v>0</v>
      </c>
      <c r="BF467" s="182">
        <f>IF(N467="snížená",J467,0)</f>
        <v>0</v>
      </c>
      <c r="BG467" s="182">
        <f>IF(N467="zákl. přenesená",J467,0)</f>
        <v>0</v>
      </c>
      <c r="BH467" s="182">
        <f>IF(N467="sníž. přenesená",J467,0)</f>
        <v>0</v>
      </c>
      <c r="BI467" s="182">
        <f>IF(N467="nulová",J467,0)</f>
        <v>0</v>
      </c>
      <c r="BJ467" s="19" t="s">
        <v>134</v>
      </c>
      <c r="BK467" s="182">
        <f>ROUND(I467*H467,2)</f>
        <v>0</v>
      </c>
      <c r="BL467" s="19" t="s">
        <v>216</v>
      </c>
      <c r="BM467" s="181" t="s">
        <v>1035</v>
      </c>
    </row>
    <row r="468" spans="1:65" s="2" customFormat="1" ht="16.5" customHeight="1">
      <c r="A468" s="36"/>
      <c r="B468" s="37"/>
      <c r="C468" s="222" t="s">
        <v>1036</v>
      </c>
      <c r="D468" s="222" t="s">
        <v>354</v>
      </c>
      <c r="E468" s="223" t="s">
        <v>1037</v>
      </c>
      <c r="F468" s="224" t="s">
        <v>1038</v>
      </c>
      <c r="G468" s="225" t="s">
        <v>131</v>
      </c>
      <c r="H468" s="226">
        <v>24.42</v>
      </c>
      <c r="I468" s="227"/>
      <c r="J468" s="228">
        <f>ROUND(I468*H468,2)</f>
        <v>0</v>
      </c>
      <c r="K468" s="224" t="s">
        <v>959</v>
      </c>
      <c r="L468" s="229"/>
      <c r="M468" s="230" t="s">
        <v>18</v>
      </c>
      <c r="N468" s="231" t="s">
        <v>43</v>
      </c>
      <c r="O468" s="66"/>
      <c r="P468" s="179">
        <f>O468*H468</f>
        <v>0</v>
      </c>
      <c r="Q468" s="179">
        <v>3.2000000000000002E-3</v>
      </c>
      <c r="R468" s="179">
        <f>Q468*H468</f>
        <v>7.8144000000000005E-2</v>
      </c>
      <c r="S468" s="179">
        <v>0</v>
      </c>
      <c r="T468" s="180">
        <f>S468*H468</f>
        <v>0</v>
      </c>
      <c r="U468" s="36"/>
      <c r="V468" s="36"/>
      <c r="W468" s="36"/>
      <c r="X468" s="36"/>
      <c r="Y468" s="36"/>
      <c r="Z468" s="36"/>
      <c r="AA468" s="36"/>
      <c r="AB468" s="36"/>
      <c r="AC468" s="36"/>
      <c r="AD468" s="36"/>
      <c r="AE468" s="36"/>
      <c r="AR468" s="181" t="s">
        <v>301</v>
      </c>
      <c r="AT468" s="181" t="s">
        <v>354</v>
      </c>
      <c r="AU468" s="181" t="s">
        <v>134</v>
      </c>
      <c r="AY468" s="19" t="s">
        <v>125</v>
      </c>
      <c r="BE468" s="182">
        <f>IF(N468="základní",J468,0)</f>
        <v>0</v>
      </c>
      <c r="BF468" s="182">
        <f>IF(N468="snížená",J468,0)</f>
        <v>0</v>
      </c>
      <c r="BG468" s="182">
        <f>IF(N468="zákl. přenesená",J468,0)</f>
        <v>0</v>
      </c>
      <c r="BH468" s="182">
        <f>IF(N468="sníž. přenesená",J468,0)</f>
        <v>0</v>
      </c>
      <c r="BI468" s="182">
        <f>IF(N468="nulová",J468,0)</f>
        <v>0</v>
      </c>
      <c r="BJ468" s="19" t="s">
        <v>134</v>
      </c>
      <c r="BK468" s="182">
        <f>ROUND(I468*H468,2)</f>
        <v>0</v>
      </c>
      <c r="BL468" s="19" t="s">
        <v>216</v>
      </c>
      <c r="BM468" s="181" t="s">
        <v>1039</v>
      </c>
    </row>
    <row r="469" spans="1:65" s="13" customFormat="1">
      <c r="B469" s="188"/>
      <c r="C469" s="189"/>
      <c r="D469" s="190" t="s">
        <v>138</v>
      </c>
      <c r="E469" s="191" t="s">
        <v>18</v>
      </c>
      <c r="F469" s="192" t="s">
        <v>1040</v>
      </c>
      <c r="G469" s="189"/>
      <c r="H469" s="193">
        <v>24.42</v>
      </c>
      <c r="I469" s="194"/>
      <c r="J469" s="189"/>
      <c r="K469" s="189"/>
      <c r="L469" s="195"/>
      <c r="M469" s="196"/>
      <c r="N469" s="197"/>
      <c r="O469" s="197"/>
      <c r="P469" s="197"/>
      <c r="Q469" s="197"/>
      <c r="R469" s="197"/>
      <c r="S469" s="197"/>
      <c r="T469" s="198"/>
      <c r="AT469" s="199" t="s">
        <v>138</v>
      </c>
      <c r="AU469" s="199" t="s">
        <v>134</v>
      </c>
      <c r="AV469" s="13" t="s">
        <v>134</v>
      </c>
      <c r="AW469" s="13" t="s">
        <v>32</v>
      </c>
      <c r="AX469" s="13" t="s">
        <v>76</v>
      </c>
      <c r="AY469" s="199" t="s">
        <v>125</v>
      </c>
    </row>
    <row r="470" spans="1:65" s="2" customFormat="1" ht="16.5" customHeight="1">
      <c r="A470" s="36"/>
      <c r="B470" s="37"/>
      <c r="C470" s="170" t="s">
        <v>1041</v>
      </c>
      <c r="D470" s="170" t="s">
        <v>128</v>
      </c>
      <c r="E470" s="171" t="s">
        <v>1042</v>
      </c>
      <c r="F470" s="172" t="s">
        <v>1043</v>
      </c>
      <c r="G470" s="173" t="s">
        <v>207</v>
      </c>
      <c r="H470" s="174">
        <v>9.8000000000000007</v>
      </c>
      <c r="I470" s="175"/>
      <c r="J470" s="176">
        <f>ROUND(I470*H470,2)</f>
        <v>0</v>
      </c>
      <c r="K470" s="172" t="s">
        <v>18</v>
      </c>
      <c r="L470" s="41"/>
      <c r="M470" s="177" t="s">
        <v>18</v>
      </c>
      <c r="N470" s="178" t="s">
        <v>43</v>
      </c>
      <c r="O470" s="66"/>
      <c r="P470" s="179">
        <f>O470*H470</f>
        <v>0</v>
      </c>
      <c r="Q470" s="179">
        <v>2.0000000000000002E-5</v>
      </c>
      <c r="R470" s="179">
        <f>Q470*H470</f>
        <v>1.9600000000000002E-4</v>
      </c>
      <c r="S470" s="179">
        <v>0</v>
      </c>
      <c r="T470" s="180">
        <f>S470*H470</f>
        <v>0</v>
      </c>
      <c r="U470" s="36"/>
      <c r="V470" s="36"/>
      <c r="W470" s="36"/>
      <c r="X470" s="36"/>
      <c r="Y470" s="36"/>
      <c r="Z470" s="36"/>
      <c r="AA470" s="36"/>
      <c r="AB470" s="36"/>
      <c r="AC470" s="36"/>
      <c r="AD470" s="36"/>
      <c r="AE470" s="36"/>
      <c r="AR470" s="181" t="s">
        <v>216</v>
      </c>
      <c r="AT470" s="181" t="s">
        <v>128</v>
      </c>
      <c r="AU470" s="181" t="s">
        <v>134</v>
      </c>
      <c r="AY470" s="19" t="s">
        <v>125</v>
      </c>
      <c r="BE470" s="182">
        <f>IF(N470="základní",J470,0)</f>
        <v>0</v>
      </c>
      <c r="BF470" s="182">
        <f>IF(N470="snížená",J470,0)</f>
        <v>0</v>
      </c>
      <c r="BG470" s="182">
        <f>IF(N470="zákl. přenesená",J470,0)</f>
        <v>0</v>
      </c>
      <c r="BH470" s="182">
        <f>IF(N470="sníž. přenesená",J470,0)</f>
        <v>0</v>
      </c>
      <c r="BI470" s="182">
        <f>IF(N470="nulová",J470,0)</f>
        <v>0</v>
      </c>
      <c r="BJ470" s="19" t="s">
        <v>134</v>
      </c>
      <c r="BK470" s="182">
        <f>ROUND(I470*H470,2)</f>
        <v>0</v>
      </c>
      <c r="BL470" s="19" t="s">
        <v>216</v>
      </c>
      <c r="BM470" s="181" t="s">
        <v>1044</v>
      </c>
    </row>
    <row r="471" spans="1:65" s="2" customFormat="1" ht="16.5" customHeight="1">
      <c r="A471" s="36"/>
      <c r="B471" s="37"/>
      <c r="C471" s="170" t="s">
        <v>1045</v>
      </c>
      <c r="D471" s="170" t="s">
        <v>128</v>
      </c>
      <c r="E471" s="171" t="s">
        <v>1046</v>
      </c>
      <c r="F471" s="172" t="s">
        <v>1047</v>
      </c>
      <c r="G471" s="173" t="s">
        <v>207</v>
      </c>
      <c r="H471" s="174">
        <v>25.15</v>
      </c>
      <c r="I471" s="175"/>
      <c r="J471" s="176">
        <f>ROUND(I471*H471,2)</f>
        <v>0</v>
      </c>
      <c r="K471" s="172" t="s">
        <v>18</v>
      </c>
      <c r="L471" s="41"/>
      <c r="M471" s="177" t="s">
        <v>18</v>
      </c>
      <c r="N471" s="178" t="s">
        <v>43</v>
      </c>
      <c r="O471" s="66"/>
      <c r="P471" s="179">
        <f>O471*H471</f>
        <v>0</v>
      </c>
      <c r="Q471" s="179">
        <v>1.0000000000000001E-5</v>
      </c>
      <c r="R471" s="179">
        <f>Q471*H471</f>
        <v>2.5149999999999999E-4</v>
      </c>
      <c r="S471" s="179">
        <v>0</v>
      </c>
      <c r="T471" s="180">
        <f>S471*H471</f>
        <v>0</v>
      </c>
      <c r="U471" s="36"/>
      <c r="V471" s="36"/>
      <c r="W471" s="36"/>
      <c r="X471" s="36"/>
      <c r="Y471" s="36"/>
      <c r="Z471" s="36"/>
      <c r="AA471" s="36"/>
      <c r="AB471" s="36"/>
      <c r="AC471" s="36"/>
      <c r="AD471" s="36"/>
      <c r="AE471" s="36"/>
      <c r="AR471" s="181" t="s">
        <v>216</v>
      </c>
      <c r="AT471" s="181" t="s">
        <v>128</v>
      </c>
      <c r="AU471" s="181" t="s">
        <v>134</v>
      </c>
      <c r="AY471" s="19" t="s">
        <v>125</v>
      </c>
      <c r="BE471" s="182">
        <f>IF(N471="základní",J471,0)</f>
        <v>0</v>
      </c>
      <c r="BF471" s="182">
        <f>IF(N471="snížená",J471,0)</f>
        <v>0</v>
      </c>
      <c r="BG471" s="182">
        <f>IF(N471="zákl. přenesená",J471,0)</f>
        <v>0</v>
      </c>
      <c r="BH471" s="182">
        <f>IF(N471="sníž. přenesená",J471,0)</f>
        <v>0</v>
      </c>
      <c r="BI471" s="182">
        <f>IF(N471="nulová",J471,0)</f>
        <v>0</v>
      </c>
      <c r="BJ471" s="19" t="s">
        <v>134</v>
      </c>
      <c r="BK471" s="182">
        <f>ROUND(I471*H471,2)</f>
        <v>0</v>
      </c>
      <c r="BL471" s="19" t="s">
        <v>216</v>
      </c>
      <c r="BM471" s="181" t="s">
        <v>1048</v>
      </c>
    </row>
    <row r="472" spans="1:65" s="2" customFormat="1" ht="16.5" customHeight="1">
      <c r="A472" s="36"/>
      <c r="B472" s="37"/>
      <c r="C472" s="222" t="s">
        <v>1049</v>
      </c>
      <c r="D472" s="222" t="s">
        <v>354</v>
      </c>
      <c r="E472" s="223" t="s">
        <v>1050</v>
      </c>
      <c r="F472" s="224" t="s">
        <v>1051</v>
      </c>
      <c r="G472" s="225" t="s">
        <v>207</v>
      </c>
      <c r="H472" s="226">
        <v>27.664999999999999</v>
      </c>
      <c r="I472" s="227"/>
      <c r="J472" s="228">
        <f>ROUND(I472*H472,2)</f>
        <v>0</v>
      </c>
      <c r="K472" s="224" t="s">
        <v>18</v>
      </c>
      <c r="L472" s="229"/>
      <c r="M472" s="230" t="s">
        <v>18</v>
      </c>
      <c r="N472" s="231" t="s">
        <v>43</v>
      </c>
      <c r="O472" s="66"/>
      <c r="P472" s="179">
        <f>O472*H472</f>
        <v>0</v>
      </c>
      <c r="Q472" s="179">
        <v>2.9999999999999997E-4</v>
      </c>
      <c r="R472" s="179">
        <f>Q472*H472</f>
        <v>8.2994999999999996E-3</v>
      </c>
      <c r="S472" s="179">
        <v>0</v>
      </c>
      <c r="T472" s="180">
        <f>S472*H472</f>
        <v>0</v>
      </c>
      <c r="U472" s="36"/>
      <c r="V472" s="36"/>
      <c r="W472" s="36"/>
      <c r="X472" s="36"/>
      <c r="Y472" s="36"/>
      <c r="Z472" s="36"/>
      <c r="AA472" s="36"/>
      <c r="AB472" s="36"/>
      <c r="AC472" s="36"/>
      <c r="AD472" s="36"/>
      <c r="AE472" s="36"/>
      <c r="AR472" s="181" t="s">
        <v>301</v>
      </c>
      <c r="AT472" s="181" t="s">
        <v>354</v>
      </c>
      <c r="AU472" s="181" t="s">
        <v>134</v>
      </c>
      <c r="AY472" s="19" t="s">
        <v>125</v>
      </c>
      <c r="BE472" s="182">
        <f>IF(N472="základní",J472,0)</f>
        <v>0</v>
      </c>
      <c r="BF472" s="182">
        <f>IF(N472="snížená",J472,0)</f>
        <v>0</v>
      </c>
      <c r="BG472" s="182">
        <f>IF(N472="zákl. přenesená",J472,0)</f>
        <v>0</v>
      </c>
      <c r="BH472" s="182">
        <f>IF(N472="sníž. přenesená",J472,0)</f>
        <v>0</v>
      </c>
      <c r="BI472" s="182">
        <f>IF(N472="nulová",J472,0)</f>
        <v>0</v>
      </c>
      <c r="BJ472" s="19" t="s">
        <v>134</v>
      </c>
      <c r="BK472" s="182">
        <f>ROUND(I472*H472,2)</f>
        <v>0</v>
      </c>
      <c r="BL472" s="19" t="s">
        <v>216</v>
      </c>
      <c r="BM472" s="181" t="s">
        <v>1052</v>
      </c>
    </row>
    <row r="473" spans="1:65" s="13" customFormat="1">
      <c r="B473" s="188"/>
      <c r="C473" s="189"/>
      <c r="D473" s="190" t="s">
        <v>138</v>
      </c>
      <c r="E473" s="191" t="s">
        <v>18</v>
      </c>
      <c r="F473" s="192" t="s">
        <v>1053</v>
      </c>
      <c r="G473" s="189"/>
      <c r="H473" s="193">
        <v>27.664999999999999</v>
      </c>
      <c r="I473" s="194"/>
      <c r="J473" s="189"/>
      <c r="K473" s="189"/>
      <c r="L473" s="195"/>
      <c r="M473" s="196"/>
      <c r="N473" s="197"/>
      <c r="O473" s="197"/>
      <c r="P473" s="197"/>
      <c r="Q473" s="197"/>
      <c r="R473" s="197"/>
      <c r="S473" s="197"/>
      <c r="T473" s="198"/>
      <c r="AT473" s="199" t="s">
        <v>138</v>
      </c>
      <c r="AU473" s="199" t="s">
        <v>134</v>
      </c>
      <c r="AV473" s="13" t="s">
        <v>134</v>
      </c>
      <c r="AW473" s="13" t="s">
        <v>32</v>
      </c>
      <c r="AX473" s="13" t="s">
        <v>76</v>
      </c>
      <c r="AY473" s="199" t="s">
        <v>125</v>
      </c>
    </row>
    <row r="474" spans="1:65" s="2" customFormat="1" ht="24.15" customHeight="1">
      <c r="A474" s="36"/>
      <c r="B474" s="37"/>
      <c r="C474" s="170" t="s">
        <v>1054</v>
      </c>
      <c r="D474" s="170" t="s">
        <v>128</v>
      </c>
      <c r="E474" s="171" t="s">
        <v>1055</v>
      </c>
      <c r="F474" s="172" t="s">
        <v>1056</v>
      </c>
      <c r="G474" s="173" t="s">
        <v>362</v>
      </c>
      <c r="H474" s="232"/>
      <c r="I474" s="175"/>
      <c r="J474" s="176">
        <f>ROUND(I474*H474,2)</f>
        <v>0</v>
      </c>
      <c r="K474" s="172" t="s">
        <v>132</v>
      </c>
      <c r="L474" s="41"/>
      <c r="M474" s="177" t="s">
        <v>18</v>
      </c>
      <c r="N474" s="178" t="s">
        <v>43</v>
      </c>
      <c r="O474" s="66"/>
      <c r="P474" s="179">
        <f>O474*H474</f>
        <v>0</v>
      </c>
      <c r="Q474" s="179">
        <v>0</v>
      </c>
      <c r="R474" s="179">
        <f>Q474*H474</f>
        <v>0</v>
      </c>
      <c r="S474" s="179">
        <v>0</v>
      </c>
      <c r="T474" s="180">
        <f>S474*H474</f>
        <v>0</v>
      </c>
      <c r="U474" s="36"/>
      <c r="V474" s="36"/>
      <c r="W474" s="36"/>
      <c r="X474" s="36"/>
      <c r="Y474" s="36"/>
      <c r="Z474" s="36"/>
      <c r="AA474" s="36"/>
      <c r="AB474" s="36"/>
      <c r="AC474" s="36"/>
      <c r="AD474" s="36"/>
      <c r="AE474" s="36"/>
      <c r="AR474" s="181" t="s">
        <v>216</v>
      </c>
      <c r="AT474" s="181" t="s">
        <v>128</v>
      </c>
      <c r="AU474" s="181" t="s">
        <v>134</v>
      </c>
      <c r="AY474" s="19" t="s">
        <v>125</v>
      </c>
      <c r="BE474" s="182">
        <f>IF(N474="základní",J474,0)</f>
        <v>0</v>
      </c>
      <c r="BF474" s="182">
        <f>IF(N474="snížená",J474,0)</f>
        <v>0</v>
      </c>
      <c r="BG474" s="182">
        <f>IF(N474="zákl. přenesená",J474,0)</f>
        <v>0</v>
      </c>
      <c r="BH474" s="182">
        <f>IF(N474="sníž. přenesená",J474,0)</f>
        <v>0</v>
      </c>
      <c r="BI474" s="182">
        <f>IF(N474="nulová",J474,0)</f>
        <v>0</v>
      </c>
      <c r="BJ474" s="19" t="s">
        <v>134</v>
      </c>
      <c r="BK474" s="182">
        <f>ROUND(I474*H474,2)</f>
        <v>0</v>
      </c>
      <c r="BL474" s="19" t="s">
        <v>216</v>
      </c>
      <c r="BM474" s="181" t="s">
        <v>1057</v>
      </c>
    </row>
    <row r="475" spans="1:65" s="2" customFormat="1">
      <c r="A475" s="36"/>
      <c r="B475" s="37"/>
      <c r="C475" s="38"/>
      <c r="D475" s="183" t="s">
        <v>136</v>
      </c>
      <c r="E475" s="38"/>
      <c r="F475" s="184" t="s">
        <v>1058</v>
      </c>
      <c r="G475" s="38"/>
      <c r="H475" s="38"/>
      <c r="I475" s="185"/>
      <c r="J475" s="38"/>
      <c r="K475" s="38"/>
      <c r="L475" s="41"/>
      <c r="M475" s="186"/>
      <c r="N475" s="187"/>
      <c r="O475" s="66"/>
      <c r="P475" s="66"/>
      <c r="Q475" s="66"/>
      <c r="R475" s="66"/>
      <c r="S475" s="66"/>
      <c r="T475" s="67"/>
      <c r="U475" s="36"/>
      <c r="V475" s="36"/>
      <c r="W475" s="36"/>
      <c r="X475" s="36"/>
      <c r="Y475" s="36"/>
      <c r="Z475" s="36"/>
      <c r="AA475" s="36"/>
      <c r="AB475" s="36"/>
      <c r="AC475" s="36"/>
      <c r="AD475" s="36"/>
      <c r="AE475" s="36"/>
      <c r="AT475" s="19" t="s">
        <v>136</v>
      </c>
      <c r="AU475" s="19" t="s">
        <v>134</v>
      </c>
    </row>
    <row r="476" spans="1:65" s="12" customFormat="1" ht="22.8" customHeight="1">
      <c r="B476" s="154"/>
      <c r="C476" s="155"/>
      <c r="D476" s="156" t="s">
        <v>70</v>
      </c>
      <c r="E476" s="168" t="s">
        <v>1059</v>
      </c>
      <c r="F476" s="168" t="s">
        <v>1060</v>
      </c>
      <c r="G476" s="155"/>
      <c r="H476" s="155"/>
      <c r="I476" s="158"/>
      <c r="J476" s="169">
        <f>BK476</f>
        <v>0</v>
      </c>
      <c r="K476" s="155"/>
      <c r="L476" s="160"/>
      <c r="M476" s="161"/>
      <c r="N476" s="162"/>
      <c r="O476" s="162"/>
      <c r="P476" s="163">
        <f>SUM(P477:P514)</f>
        <v>0</v>
      </c>
      <c r="Q476" s="162"/>
      <c r="R476" s="163">
        <f>SUM(R477:R514)</f>
        <v>0.56161499999999986</v>
      </c>
      <c r="S476" s="162"/>
      <c r="T476" s="164">
        <f>SUM(T477:T514)</f>
        <v>2.4779599999999999</v>
      </c>
      <c r="AR476" s="165" t="s">
        <v>134</v>
      </c>
      <c r="AT476" s="166" t="s">
        <v>70</v>
      </c>
      <c r="AU476" s="166" t="s">
        <v>76</v>
      </c>
      <c r="AY476" s="165" t="s">
        <v>125</v>
      </c>
      <c r="BK476" s="167">
        <f>SUM(BK477:BK514)</f>
        <v>0</v>
      </c>
    </row>
    <row r="477" spans="1:65" s="2" customFormat="1" ht="16.5" customHeight="1">
      <c r="A477" s="36"/>
      <c r="B477" s="37"/>
      <c r="C477" s="170" t="s">
        <v>1061</v>
      </c>
      <c r="D477" s="170" t="s">
        <v>128</v>
      </c>
      <c r="E477" s="171" t="s">
        <v>1062</v>
      </c>
      <c r="F477" s="172" t="s">
        <v>1063</v>
      </c>
      <c r="G477" s="173" t="s">
        <v>131</v>
      </c>
      <c r="H477" s="174">
        <v>27</v>
      </c>
      <c r="I477" s="175"/>
      <c r="J477" s="176">
        <f>ROUND(I477*H477,2)</f>
        <v>0</v>
      </c>
      <c r="K477" s="172" t="s">
        <v>18</v>
      </c>
      <c r="L477" s="41"/>
      <c r="M477" s="177" t="s">
        <v>18</v>
      </c>
      <c r="N477" s="178" t="s">
        <v>43</v>
      </c>
      <c r="O477" s="66"/>
      <c r="P477" s="179">
        <f>O477*H477</f>
        <v>0</v>
      </c>
      <c r="Q477" s="179">
        <v>2.9999999999999997E-4</v>
      </c>
      <c r="R477" s="179">
        <f>Q477*H477</f>
        <v>8.0999999999999996E-3</v>
      </c>
      <c r="S477" s="179">
        <v>0</v>
      </c>
      <c r="T477" s="180">
        <f>S477*H477</f>
        <v>0</v>
      </c>
      <c r="U477" s="36"/>
      <c r="V477" s="36"/>
      <c r="W477" s="36"/>
      <c r="X477" s="36"/>
      <c r="Y477" s="36"/>
      <c r="Z477" s="36"/>
      <c r="AA477" s="36"/>
      <c r="AB477" s="36"/>
      <c r="AC477" s="36"/>
      <c r="AD477" s="36"/>
      <c r="AE477" s="36"/>
      <c r="AR477" s="181" t="s">
        <v>216</v>
      </c>
      <c r="AT477" s="181" t="s">
        <v>128</v>
      </c>
      <c r="AU477" s="181" t="s">
        <v>134</v>
      </c>
      <c r="AY477" s="19" t="s">
        <v>125</v>
      </c>
      <c r="BE477" s="182">
        <f>IF(N477="základní",J477,0)</f>
        <v>0</v>
      </c>
      <c r="BF477" s="182">
        <f>IF(N477="snížená",J477,0)</f>
        <v>0</v>
      </c>
      <c r="BG477" s="182">
        <f>IF(N477="zákl. přenesená",J477,0)</f>
        <v>0</v>
      </c>
      <c r="BH477" s="182">
        <f>IF(N477="sníž. přenesená",J477,0)</f>
        <v>0</v>
      </c>
      <c r="BI477" s="182">
        <f>IF(N477="nulová",J477,0)</f>
        <v>0</v>
      </c>
      <c r="BJ477" s="19" t="s">
        <v>134</v>
      </c>
      <c r="BK477" s="182">
        <f>ROUND(I477*H477,2)</f>
        <v>0</v>
      </c>
      <c r="BL477" s="19" t="s">
        <v>216</v>
      </c>
      <c r="BM477" s="181" t="s">
        <v>1064</v>
      </c>
    </row>
    <row r="478" spans="1:65" s="13" customFormat="1">
      <c r="B478" s="188"/>
      <c r="C478" s="189"/>
      <c r="D478" s="190" t="s">
        <v>138</v>
      </c>
      <c r="E478" s="191" t="s">
        <v>18</v>
      </c>
      <c r="F478" s="192" t="s">
        <v>1065</v>
      </c>
      <c r="G478" s="189"/>
      <c r="H478" s="193">
        <v>16.600000000000001</v>
      </c>
      <c r="I478" s="194"/>
      <c r="J478" s="189"/>
      <c r="K478" s="189"/>
      <c r="L478" s="195"/>
      <c r="M478" s="196"/>
      <c r="N478" s="197"/>
      <c r="O478" s="197"/>
      <c r="P478" s="197"/>
      <c r="Q478" s="197"/>
      <c r="R478" s="197"/>
      <c r="S478" s="197"/>
      <c r="T478" s="198"/>
      <c r="AT478" s="199" t="s">
        <v>138</v>
      </c>
      <c r="AU478" s="199" t="s">
        <v>134</v>
      </c>
      <c r="AV478" s="13" t="s">
        <v>134</v>
      </c>
      <c r="AW478" s="13" t="s">
        <v>32</v>
      </c>
      <c r="AX478" s="13" t="s">
        <v>71</v>
      </c>
      <c r="AY478" s="199" t="s">
        <v>125</v>
      </c>
    </row>
    <row r="479" spans="1:65" s="14" customFormat="1">
      <c r="B479" s="200"/>
      <c r="C479" s="201"/>
      <c r="D479" s="190" t="s">
        <v>138</v>
      </c>
      <c r="E479" s="202" t="s">
        <v>18</v>
      </c>
      <c r="F479" s="203" t="s">
        <v>196</v>
      </c>
      <c r="G479" s="201"/>
      <c r="H479" s="204">
        <v>16.600000000000001</v>
      </c>
      <c r="I479" s="205"/>
      <c r="J479" s="201"/>
      <c r="K479" s="201"/>
      <c r="L479" s="206"/>
      <c r="M479" s="207"/>
      <c r="N479" s="208"/>
      <c r="O479" s="208"/>
      <c r="P479" s="208"/>
      <c r="Q479" s="208"/>
      <c r="R479" s="208"/>
      <c r="S479" s="208"/>
      <c r="T479" s="209"/>
      <c r="AT479" s="210" t="s">
        <v>138</v>
      </c>
      <c r="AU479" s="210" t="s">
        <v>134</v>
      </c>
      <c r="AV479" s="14" t="s">
        <v>126</v>
      </c>
      <c r="AW479" s="14" t="s">
        <v>32</v>
      </c>
      <c r="AX479" s="14" t="s">
        <v>71</v>
      </c>
      <c r="AY479" s="210" t="s">
        <v>125</v>
      </c>
    </row>
    <row r="480" spans="1:65" s="13" customFormat="1">
      <c r="B480" s="188"/>
      <c r="C480" s="189"/>
      <c r="D480" s="190" t="s">
        <v>138</v>
      </c>
      <c r="E480" s="191" t="s">
        <v>18</v>
      </c>
      <c r="F480" s="192" t="s">
        <v>1066</v>
      </c>
      <c r="G480" s="189"/>
      <c r="H480" s="193">
        <v>8.1999999999999993</v>
      </c>
      <c r="I480" s="194"/>
      <c r="J480" s="189"/>
      <c r="K480" s="189"/>
      <c r="L480" s="195"/>
      <c r="M480" s="196"/>
      <c r="N480" s="197"/>
      <c r="O480" s="197"/>
      <c r="P480" s="197"/>
      <c r="Q480" s="197"/>
      <c r="R480" s="197"/>
      <c r="S480" s="197"/>
      <c r="T480" s="198"/>
      <c r="AT480" s="199" t="s">
        <v>138</v>
      </c>
      <c r="AU480" s="199" t="s">
        <v>134</v>
      </c>
      <c r="AV480" s="13" t="s">
        <v>134</v>
      </c>
      <c r="AW480" s="13" t="s">
        <v>32</v>
      </c>
      <c r="AX480" s="13" t="s">
        <v>71</v>
      </c>
      <c r="AY480" s="199" t="s">
        <v>125</v>
      </c>
    </row>
    <row r="481" spans="1:65" s="14" customFormat="1">
      <c r="B481" s="200"/>
      <c r="C481" s="201"/>
      <c r="D481" s="190" t="s">
        <v>138</v>
      </c>
      <c r="E481" s="202" t="s">
        <v>18</v>
      </c>
      <c r="F481" s="203" t="s">
        <v>196</v>
      </c>
      <c r="G481" s="201"/>
      <c r="H481" s="204">
        <v>8.1999999999999993</v>
      </c>
      <c r="I481" s="205"/>
      <c r="J481" s="201"/>
      <c r="K481" s="201"/>
      <c r="L481" s="206"/>
      <c r="M481" s="207"/>
      <c r="N481" s="208"/>
      <c r="O481" s="208"/>
      <c r="P481" s="208"/>
      <c r="Q481" s="208"/>
      <c r="R481" s="208"/>
      <c r="S481" s="208"/>
      <c r="T481" s="209"/>
      <c r="AT481" s="210" t="s">
        <v>138</v>
      </c>
      <c r="AU481" s="210" t="s">
        <v>134</v>
      </c>
      <c r="AV481" s="14" t="s">
        <v>126</v>
      </c>
      <c r="AW481" s="14" t="s">
        <v>32</v>
      </c>
      <c r="AX481" s="14" t="s">
        <v>71</v>
      </c>
      <c r="AY481" s="210" t="s">
        <v>125</v>
      </c>
    </row>
    <row r="482" spans="1:65" s="13" customFormat="1">
      <c r="B482" s="188"/>
      <c r="C482" s="189"/>
      <c r="D482" s="190" t="s">
        <v>138</v>
      </c>
      <c r="E482" s="191" t="s">
        <v>18</v>
      </c>
      <c r="F482" s="192" t="s">
        <v>1067</v>
      </c>
      <c r="G482" s="189"/>
      <c r="H482" s="193">
        <v>2.2000000000000002</v>
      </c>
      <c r="I482" s="194"/>
      <c r="J482" s="189"/>
      <c r="K482" s="189"/>
      <c r="L482" s="195"/>
      <c r="M482" s="196"/>
      <c r="N482" s="197"/>
      <c r="O482" s="197"/>
      <c r="P482" s="197"/>
      <c r="Q482" s="197"/>
      <c r="R482" s="197"/>
      <c r="S482" s="197"/>
      <c r="T482" s="198"/>
      <c r="AT482" s="199" t="s">
        <v>138</v>
      </c>
      <c r="AU482" s="199" t="s">
        <v>134</v>
      </c>
      <c r="AV482" s="13" t="s">
        <v>134</v>
      </c>
      <c r="AW482" s="13" t="s">
        <v>32</v>
      </c>
      <c r="AX482" s="13" t="s">
        <v>71</v>
      </c>
      <c r="AY482" s="199" t="s">
        <v>125</v>
      </c>
    </row>
    <row r="483" spans="1:65" s="14" customFormat="1">
      <c r="B483" s="200"/>
      <c r="C483" s="201"/>
      <c r="D483" s="190" t="s">
        <v>138</v>
      </c>
      <c r="E483" s="202" t="s">
        <v>18</v>
      </c>
      <c r="F483" s="203" t="s">
        <v>196</v>
      </c>
      <c r="G483" s="201"/>
      <c r="H483" s="204">
        <v>2.2000000000000002</v>
      </c>
      <c r="I483" s="205"/>
      <c r="J483" s="201"/>
      <c r="K483" s="201"/>
      <c r="L483" s="206"/>
      <c r="M483" s="207"/>
      <c r="N483" s="208"/>
      <c r="O483" s="208"/>
      <c r="P483" s="208"/>
      <c r="Q483" s="208"/>
      <c r="R483" s="208"/>
      <c r="S483" s="208"/>
      <c r="T483" s="209"/>
      <c r="AT483" s="210" t="s">
        <v>138</v>
      </c>
      <c r="AU483" s="210" t="s">
        <v>134</v>
      </c>
      <c r="AV483" s="14" t="s">
        <v>126</v>
      </c>
      <c r="AW483" s="14" t="s">
        <v>32</v>
      </c>
      <c r="AX483" s="14" t="s">
        <v>71</v>
      </c>
      <c r="AY483" s="210" t="s">
        <v>125</v>
      </c>
    </row>
    <row r="484" spans="1:65" s="15" customFormat="1">
      <c r="B484" s="211"/>
      <c r="C484" s="212"/>
      <c r="D484" s="190" t="s">
        <v>138</v>
      </c>
      <c r="E484" s="213" t="s">
        <v>18</v>
      </c>
      <c r="F484" s="214" t="s">
        <v>198</v>
      </c>
      <c r="G484" s="212"/>
      <c r="H484" s="215">
        <v>27</v>
      </c>
      <c r="I484" s="216"/>
      <c r="J484" s="212"/>
      <c r="K484" s="212"/>
      <c r="L484" s="217"/>
      <c r="M484" s="218"/>
      <c r="N484" s="219"/>
      <c r="O484" s="219"/>
      <c r="P484" s="219"/>
      <c r="Q484" s="219"/>
      <c r="R484" s="219"/>
      <c r="S484" s="219"/>
      <c r="T484" s="220"/>
      <c r="AT484" s="221" t="s">
        <v>138</v>
      </c>
      <c r="AU484" s="221" t="s">
        <v>134</v>
      </c>
      <c r="AV484" s="15" t="s">
        <v>133</v>
      </c>
      <c r="AW484" s="15" t="s">
        <v>32</v>
      </c>
      <c r="AX484" s="15" t="s">
        <v>76</v>
      </c>
      <c r="AY484" s="221" t="s">
        <v>125</v>
      </c>
    </row>
    <row r="485" spans="1:65" s="2" customFormat="1" ht="16.5" customHeight="1">
      <c r="A485" s="36"/>
      <c r="B485" s="37"/>
      <c r="C485" s="170" t="s">
        <v>1068</v>
      </c>
      <c r="D485" s="170" t="s">
        <v>128</v>
      </c>
      <c r="E485" s="171" t="s">
        <v>1069</v>
      </c>
      <c r="F485" s="172" t="s">
        <v>1070</v>
      </c>
      <c r="G485" s="173" t="s">
        <v>131</v>
      </c>
      <c r="H485" s="174">
        <v>30.4</v>
      </c>
      <c r="I485" s="175"/>
      <c r="J485" s="176">
        <f>ROUND(I485*H485,2)</f>
        <v>0</v>
      </c>
      <c r="K485" s="172" t="s">
        <v>132</v>
      </c>
      <c r="L485" s="41"/>
      <c r="M485" s="177" t="s">
        <v>18</v>
      </c>
      <c r="N485" s="178" t="s">
        <v>43</v>
      </c>
      <c r="O485" s="66"/>
      <c r="P485" s="179">
        <f>O485*H485</f>
        <v>0</v>
      </c>
      <c r="Q485" s="179">
        <v>0</v>
      </c>
      <c r="R485" s="179">
        <f>Q485*H485</f>
        <v>0</v>
      </c>
      <c r="S485" s="179">
        <v>8.1500000000000003E-2</v>
      </c>
      <c r="T485" s="180">
        <f>S485*H485</f>
        <v>2.4775999999999998</v>
      </c>
      <c r="U485" s="36"/>
      <c r="V485" s="36"/>
      <c r="W485" s="36"/>
      <c r="X485" s="36"/>
      <c r="Y485" s="36"/>
      <c r="Z485" s="36"/>
      <c r="AA485" s="36"/>
      <c r="AB485" s="36"/>
      <c r="AC485" s="36"/>
      <c r="AD485" s="36"/>
      <c r="AE485" s="36"/>
      <c r="AR485" s="181" t="s">
        <v>216</v>
      </c>
      <c r="AT485" s="181" t="s">
        <v>128</v>
      </c>
      <c r="AU485" s="181" t="s">
        <v>134</v>
      </c>
      <c r="AY485" s="19" t="s">
        <v>125</v>
      </c>
      <c r="BE485" s="182">
        <f>IF(N485="základní",J485,0)</f>
        <v>0</v>
      </c>
      <c r="BF485" s="182">
        <f>IF(N485="snížená",J485,0)</f>
        <v>0</v>
      </c>
      <c r="BG485" s="182">
        <f>IF(N485="zákl. přenesená",J485,0)</f>
        <v>0</v>
      </c>
      <c r="BH485" s="182">
        <f>IF(N485="sníž. přenesená",J485,0)</f>
        <v>0</v>
      </c>
      <c r="BI485" s="182">
        <f>IF(N485="nulová",J485,0)</f>
        <v>0</v>
      </c>
      <c r="BJ485" s="19" t="s">
        <v>134</v>
      </c>
      <c r="BK485" s="182">
        <f>ROUND(I485*H485,2)</f>
        <v>0</v>
      </c>
      <c r="BL485" s="19" t="s">
        <v>216</v>
      </c>
      <c r="BM485" s="181" t="s">
        <v>1071</v>
      </c>
    </row>
    <row r="486" spans="1:65" s="2" customFormat="1">
      <c r="A486" s="36"/>
      <c r="B486" s="37"/>
      <c r="C486" s="38"/>
      <c r="D486" s="183" t="s">
        <v>136</v>
      </c>
      <c r="E486" s="38"/>
      <c r="F486" s="184" t="s">
        <v>1072</v>
      </c>
      <c r="G486" s="38"/>
      <c r="H486" s="38"/>
      <c r="I486" s="185"/>
      <c r="J486" s="38"/>
      <c r="K486" s="38"/>
      <c r="L486" s="41"/>
      <c r="M486" s="186"/>
      <c r="N486" s="187"/>
      <c r="O486" s="66"/>
      <c r="P486" s="66"/>
      <c r="Q486" s="66"/>
      <c r="R486" s="66"/>
      <c r="S486" s="66"/>
      <c r="T486" s="67"/>
      <c r="U486" s="36"/>
      <c r="V486" s="36"/>
      <c r="W486" s="36"/>
      <c r="X486" s="36"/>
      <c r="Y486" s="36"/>
      <c r="Z486" s="36"/>
      <c r="AA486" s="36"/>
      <c r="AB486" s="36"/>
      <c r="AC486" s="36"/>
      <c r="AD486" s="36"/>
      <c r="AE486" s="36"/>
      <c r="AT486" s="19" t="s">
        <v>136</v>
      </c>
      <c r="AU486" s="19" t="s">
        <v>134</v>
      </c>
    </row>
    <row r="487" spans="1:65" s="13" customFormat="1">
      <c r="B487" s="188"/>
      <c r="C487" s="189"/>
      <c r="D487" s="190" t="s">
        <v>138</v>
      </c>
      <c r="E487" s="191" t="s">
        <v>18</v>
      </c>
      <c r="F487" s="192" t="s">
        <v>195</v>
      </c>
      <c r="G487" s="189"/>
      <c r="H487" s="193">
        <v>22</v>
      </c>
      <c r="I487" s="194"/>
      <c r="J487" s="189"/>
      <c r="K487" s="189"/>
      <c r="L487" s="195"/>
      <c r="M487" s="196"/>
      <c r="N487" s="197"/>
      <c r="O487" s="197"/>
      <c r="P487" s="197"/>
      <c r="Q487" s="197"/>
      <c r="R487" s="197"/>
      <c r="S487" s="197"/>
      <c r="T487" s="198"/>
      <c r="AT487" s="199" t="s">
        <v>138</v>
      </c>
      <c r="AU487" s="199" t="s">
        <v>134</v>
      </c>
      <c r="AV487" s="13" t="s">
        <v>134</v>
      </c>
      <c r="AW487" s="13" t="s">
        <v>32</v>
      </c>
      <c r="AX487" s="13" t="s">
        <v>71</v>
      </c>
      <c r="AY487" s="199" t="s">
        <v>125</v>
      </c>
    </row>
    <row r="488" spans="1:65" s="14" customFormat="1">
      <c r="B488" s="200"/>
      <c r="C488" s="201"/>
      <c r="D488" s="190" t="s">
        <v>138</v>
      </c>
      <c r="E488" s="202" t="s">
        <v>18</v>
      </c>
      <c r="F488" s="203" t="s">
        <v>196</v>
      </c>
      <c r="G488" s="201"/>
      <c r="H488" s="204">
        <v>22</v>
      </c>
      <c r="I488" s="205"/>
      <c r="J488" s="201"/>
      <c r="K488" s="201"/>
      <c r="L488" s="206"/>
      <c r="M488" s="207"/>
      <c r="N488" s="208"/>
      <c r="O488" s="208"/>
      <c r="P488" s="208"/>
      <c r="Q488" s="208"/>
      <c r="R488" s="208"/>
      <c r="S488" s="208"/>
      <c r="T488" s="209"/>
      <c r="AT488" s="210" t="s">
        <v>138</v>
      </c>
      <c r="AU488" s="210" t="s">
        <v>134</v>
      </c>
      <c r="AV488" s="14" t="s">
        <v>126</v>
      </c>
      <c r="AW488" s="14" t="s">
        <v>32</v>
      </c>
      <c r="AX488" s="14" t="s">
        <v>71</v>
      </c>
      <c r="AY488" s="210" t="s">
        <v>125</v>
      </c>
    </row>
    <row r="489" spans="1:65" s="13" customFormat="1">
      <c r="B489" s="188"/>
      <c r="C489" s="189"/>
      <c r="D489" s="190" t="s">
        <v>138</v>
      </c>
      <c r="E489" s="191" t="s">
        <v>18</v>
      </c>
      <c r="F489" s="192" t="s">
        <v>197</v>
      </c>
      <c r="G489" s="189"/>
      <c r="H489" s="193">
        <v>8.4</v>
      </c>
      <c r="I489" s="194"/>
      <c r="J489" s="189"/>
      <c r="K489" s="189"/>
      <c r="L489" s="195"/>
      <c r="M489" s="196"/>
      <c r="N489" s="197"/>
      <c r="O489" s="197"/>
      <c r="P489" s="197"/>
      <c r="Q489" s="197"/>
      <c r="R489" s="197"/>
      <c r="S489" s="197"/>
      <c r="T489" s="198"/>
      <c r="AT489" s="199" t="s">
        <v>138</v>
      </c>
      <c r="AU489" s="199" t="s">
        <v>134</v>
      </c>
      <c r="AV489" s="13" t="s">
        <v>134</v>
      </c>
      <c r="AW489" s="13" t="s">
        <v>32</v>
      </c>
      <c r="AX489" s="13" t="s">
        <v>71</v>
      </c>
      <c r="AY489" s="199" t="s">
        <v>125</v>
      </c>
    </row>
    <row r="490" spans="1:65" s="14" customFormat="1">
      <c r="B490" s="200"/>
      <c r="C490" s="201"/>
      <c r="D490" s="190" t="s">
        <v>138</v>
      </c>
      <c r="E490" s="202" t="s">
        <v>18</v>
      </c>
      <c r="F490" s="203" t="s">
        <v>196</v>
      </c>
      <c r="G490" s="201"/>
      <c r="H490" s="204">
        <v>8.4</v>
      </c>
      <c r="I490" s="205"/>
      <c r="J490" s="201"/>
      <c r="K490" s="201"/>
      <c r="L490" s="206"/>
      <c r="M490" s="207"/>
      <c r="N490" s="208"/>
      <c r="O490" s="208"/>
      <c r="P490" s="208"/>
      <c r="Q490" s="208"/>
      <c r="R490" s="208"/>
      <c r="S490" s="208"/>
      <c r="T490" s="209"/>
      <c r="AT490" s="210" t="s">
        <v>138</v>
      </c>
      <c r="AU490" s="210" t="s">
        <v>134</v>
      </c>
      <c r="AV490" s="14" t="s">
        <v>126</v>
      </c>
      <c r="AW490" s="14" t="s">
        <v>32</v>
      </c>
      <c r="AX490" s="14" t="s">
        <v>71</v>
      </c>
      <c r="AY490" s="210" t="s">
        <v>125</v>
      </c>
    </row>
    <row r="491" spans="1:65" s="15" customFormat="1">
      <c r="B491" s="211"/>
      <c r="C491" s="212"/>
      <c r="D491" s="190" t="s">
        <v>138</v>
      </c>
      <c r="E491" s="213" t="s">
        <v>18</v>
      </c>
      <c r="F491" s="214" t="s">
        <v>198</v>
      </c>
      <c r="G491" s="212"/>
      <c r="H491" s="215">
        <v>30.4</v>
      </c>
      <c r="I491" s="216"/>
      <c r="J491" s="212"/>
      <c r="K491" s="212"/>
      <c r="L491" s="217"/>
      <c r="M491" s="218"/>
      <c r="N491" s="219"/>
      <c r="O491" s="219"/>
      <c r="P491" s="219"/>
      <c r="Q491" s="219"/>
      <c r="R491" s="219"/>
      <c r="S491" s="219"/>
      <c r="T491" s="220"/>
      <c r="AT491" s="221" t="s">
        <v>138</v>
      </c>
      <c r="AU491" s="221" t="s">
        <v>134</v>
      </c>
      <c r="AV491" s="15" t="s">
        <v>133</v>
      </c>
      <c r="AW491" s="15" t="s">
        <v>32</v>
      </c>
      <c r="AX491" s="15" t="s">
        <v>76</v>
      </c>
      <c r="AY491" s="221" t="s">
        <v>125</v>
      </c>
    </row>
    <row r="492" spans="1:65" s="2" customFormat="1" ht="21.75" customHeight="1">
      <c r="A492" s="36"/>
      <c r="B492" s="37"/>
      <c r="C492" s="170" t="s">
        <v>1073</v>
      </c>
      <c r="D492" s="170" t="s">
        <v>128</v>
      </c>
      <c r="E492" s="171" t="s">
        <v>1074</v>
      </c>
      <c r="F492" s="172" t="s">
        <v>1075</v>
      </c>
      <c r="G492" s="173" t="s">
        <v>131</v>
      </c>
      <c r="H492" s="174">
        <v>27</v>
      </c>
      <c r="I492" s="175"/>
      <c r="J492" s="176">
        <f>ROUND(I492*H492,2)</f>
        <v>0</v>
      </c>
      <c r="K492" s="172" t="s">
        <v>18</v>
      </c>
      <c r="L492" s="41"/>
      <c r="M492" s="177" t="s">
        <v>18</v>
      </c>
      <c r="N492" s="178" t="s">
        <v>43</v>
      </c>
      <c r="O492" s="66"/>
      <c r="P492" s="179">
        <f>O492*H492</f>
        <v>0</v>
      </c>
      <c r="Q492" s="179">
        <v>5.3E-3</v>
      </c>
      <c r="R492" s="179">
        <f>Q492*H492</f>
        <v>0.1431</v>
      </c>
      <c r="S492" s="179">
        <v>0</v>
      </c>
      <c r="T492" s="180">
        <f>S492*H492</f>
        <v>0</v>
      </c>
      <c r="U492" s="36"/>
      <c r="V492" s="36"/>
      <c r="W492" s="36"/>
      <c r="X492" s="36"/>
      <c r="Y492" s="36"/>
      <c r="Z492" s="36"/>
      <c r="AA492" s="36"/>
      <c r="AB492" s="36"/>
      <c r="AC492" s="36"/>
      <c r="AD492" s="36"/>
      <c r="AE492" s="36"/>
      <c r="AR492" s="181" t="s">
        <v>216</v>
      </c>
      <c r="AT492" s="181" t="s">
        <v>128</v>
      </c>
      <c r="AU492" s="181" t="s">
        <v>134</v>
      </c>
      <c r="AY492" s="19" t="s">
        <v>125</v>
      </c>
      <c r="BE492" s="182">
        <f>IF(N492="základní",J492,0)</f>
        <v>0</v>
      </c>
      <c r="BF492" s="182">
        <f>IF(N492="snížená",J492,0)</f>
        <v>0</v>
      </c>
      <c r="BG492" s="182">
        <f>IF(N492="zákl. přenesená",J492,0)</f>
        <v>0</v>
      </c>
      <c r="BH492" s="182">
        <f>IF(N492="sníž. přenesená",J492,0)</f>
        <v>0</v>
      </c>
      <c r="BI492" s="182">
        <f>IF(N492="nulová",J492,0)</f>
        <v>0</v>
      </c>
      <c r="BJ492" s="19" t="s">
        <v>134</v>
      </c>
      <c r="BK492" s="182">
        <f>ROUND(I492*H492,2)</f>
        <v>0</v>
      </c>
      <c r="BL492" s="19" t="s">
        <v>216</v>
      </c>
      <c r="BM492" s="181" t="s">
        <v>1076</v>
      </c>
    </row>
    <row r="493" spans="1:65" s="2" customFormat="1" ht="16.5" customHeight="1">
      <c r="A493" s="36"/>
      <c r="B493" s="37"/>
      <c r="C493" s="222" t="s">
        <v>1077</v>
      </c>
      <c r="D493" s="222" t="s">
        <v>354</v>
      </c>
      <c r="E493" s="223" t="s">
        <v>1078</v>
      </c>
      <c r="F493" s="224" t="s">
        <v>1079</v>
      </c>
      <c r="G493" s="225" t="s">
        <v>131</v>
      </c>
      <c r="H493" s="226">
        <v>29.7</v>
      </c>
      <c r="I493" s="227"/>
      <c r="J493" s="228">
        <f>ROUND(I493*H493,2)</f>
        <v>0</v>
      </c>
      <c r="K493" s="224" t="s">
        <v>18</v>
      </c>
      <c r="L493" s="229"/>
      <c r="M493" s="230" t="s">
        <v>18</v>
      </c>
      <c r="N493" s="231" t="s">
        <v>43</v>
      </c>
      <c r="O493" s="66"/>
      <c r="P493" s="179">
        <f>O493*H493</f>
        <v>0</v>
      </c>
      <c r="Q493" s="179">
        <v>1.29E-2</v>
      </c>
      <c r="R493" s="179">
        <f>Q493*H493</f>
        <v>0.38312999999999997</v>
      </c>
      <c r="S493" s="179">
        <v>0</v>
      </c>
      <c r="T493" s="180">
        <f>S493*H493</f>
        <v>0</v>
      </c>
      <c r="U493" s="36"/>
      <c r="V493" s="36"/>
      <c r="W493" s="36"/>
      <c r="X493" s="36"/>
      <c r="Y493" s="36"/>
      <c r="Z493" s="36"/>
      <c r="AA493" s="36"/>
      <c r="AB493" s="36"/>
      <c r="AC493" s="36"/>
      <c r="AD493" s="36"/>
      <c r="AE493" s="36"/>
      <c r="AR493" s="181" t="s">
        <v>301</v>
      </c>
      <c r="AT493" s="181" t="s">
        <v>354</v>
      </c>
      <c r="AU493" s="181" t="s">
        <v>134</v>
      </c>
      <c r="AY493" s="19" t="s">
        <v>125</v>
      </c>
      <c r="BE493" s="182">
        <f>IF(N493="základní",J493,0)</f>
        <v>0</v>
      </c>
      <c r="BF493" s="182">
        <f>IF(N493="snížená",J493,0)</f>
        <v>0</v>
      </c>
      <c r="BG493" s="182">
        <f>IF(N493="zákl. přenesená",J493,0)</f>
        <v>0</v>
      </c>
      <c r="BH493" s="182">
        <f>IF(N493="sníž. přenesená",J493,0)</f>
        <v>0</v>
      </c>
      <c r="BI493" s="182">
        <f>IF(N493="nulová",J493,0)</f>
        <v>0</v>
      </c>
      <c r="BJ493" s="19" t="s">
        <v>134</v>
      </c>
      <c r="BK493" s="182">
        <f>ROUND(I493*H493,2)</f>
        <v>0</v>
      </c>
      <c r="BL493" s="19" t="s">
        <v>216</v>
      </c>
      <c r="BM493" s="181" t="s">
        <v>1080</v>
      </c>
    </row>
    <row r="494" spans="1:65" s="13" customFormat="1">
      <c r="B494" s="188"/>
      <c r="C494" s="189"/>
      <c r="D494" s="190" t="s">
        <v>138</v>
      </c>
      <c r="E494" s="191" t="s">
        <v>18</v>
      </c>
      <c r="F494" s="192" t="s">
        <v>1081</v>
      </c>
      <c r="G494" s="189"/>
      <c r="H494" s="193">
        <v>29.7</v>
      </c>
      <c r="I494" s="194"/>
      <c r="J494" s="189"/>
      <c r="K494" s="189"/>
      <c r="L494" s="195"/>
      <c r="M494" s="196"/>
      <c r="N494" s="197"/>
      <c r="O494" s="197"/>
      <c r="P494" s="197"/>
      <c r="Q494" s="197"/>
      <c r="R494" s="197"/>
      <c r="S494" s="197"/>
      <c r="T494" s="198"/>
      <c r="AT494" s="199" t="s">
        <v>138</v>
      </c>
      <c r="AU494" s="199" t="s">
        <v>134</v>
      </c>
      <c r="AV494" s="13" t="s">
        <v>134</v>
      </c>
      <c r="AW494" s="13" t="s">
        <v>32</v>
      </c>
      <c r="AX494" s="13" t="s">
        <v>76</v>
      </c>
      <c r="AY494" s="199" t="s">
        <v>125</v>
      </c>
    </row>
    <row r="495" spans="1:65" s="2" customFormat="1" ht="21.75" customHeight="1">
      <c r="A495" s="36"/>
      <c r="B495" s="37"/>
      <c r="C495" s="170" t="s">
        <v>1082</v>
      </c>
      <c r="D495" s="170" t="s">
        <v>128</v>
      </c>
      <c r="E495" s="171" t="s">
        <v>1083</v>
      </c>
      <c r="F495" s="172" t="s">
        <v>1084</v>
      </c>
      <c r="G495" s="173" t="s">
        <v>131</v>
      </c>
      <c r="H495" s="174">
        <v>27</v>
      </c>
      <c r="I495" s="175"/>
      <c r="J495" s="176">
        <f>ROUND(I495*H495,2)</f>
        <v>0</v>
      </c>
      <c r="K495" s="172" t="s">
        <v>18</v>
      </c>
      <c r="L495" s="41"/>
      <c r="M495" s="177" t="s">
        <v>18</v>
      </c>
      <c r="N495" s="178" t="s">
        <v>43</v>
      </c>
      <c r="O495" s="66"/>
      <c r="P495" s="179">
        <f>O495*H495</f>
        <v>0</v>
      </c>
      <c r="Q495" s="179">
        <v>0</v>
      </c>
      <c r="R495" s="179">
        <f>Q495*H495</f>
        <v>0</v>
      </c>
      <c r="S495" s="179">
        <v>0</v>
      </c>
      <c r="T495" s="180">
        <f>S495*H495</f>
        <v>0</v>
      </c>
      <c r="U495" s="36"/>
      <c r="V495" s="36"/>
      <c r="W495" s="36"/>
      <c r="X495" s="36"/>
      <c r="Y495" s="36"/>
      <c r="Z495" s="36"/>
      <c r="AA495" s="36"/>
      <c r="AB495" s="36"/>
      <c r="AC495" s="36"/>
      <c r="AD495" s="36"/>
      <c r="AE495" s="36"/>
      <c r="AR495" s="181" t="s">
        <v>216</v>
      </c>
      <c r="AT495" s="181" t="s">
        <v>128</v>
      </c>
      <c r="AU495" s="181" t="s">
        <v>134</v>
      </c>
      <c r="AY495" s="19" t="s">
        <v>125</v>
      </c>
      <c r="BE495" s="182">
        <f>IF(N495="základní",J495,0)</f>
        <v>0</v>
      </c>
      <c r="BF495" s="182">
        <f>IF(N495="snížená",J495,0)</f>
        <v>0</v>
      </c>
      <c r="BG495" s="182">
        <f>IF(N495="zákl. přenesená",J495,0)</f>
        <v>0</v>
      </c>
      <c r="BH495" s="182">
        <f>IF(N495="sníž. přenesená",J495,0)</f>
        <v>0</v>
      </c>
      <c r="BI495" s="182">
        <f>IF(N495="nulová",J495,0)</f>
        <v>0</v>
      </c>
      <c r="BJ495" s="19" t="s">
        <v>134</v>
      </c>
      <c r="BK495" s="182">
        <f>ROUND(I495*H495,2)</f>
        <v>0</v>
      </c>
      <c r="BL495" s="19" t="s">
        <v>216</v>
      </c>
      <c r="BM495" s="181" t="s">
        <v>1085</v>
      </c>
    </row>
    <row r="496" spans="1:65" s="2" customFormat="1" ht="21.75" customHeight="1">
      <c r="A496" s="36"/>
      <c r="B496" s="37"/>
      <c r="C496" s="170" t="s">
        <v>1086</v>
      </c>
      <c r="D496" s="170" t="s">
        <v>128</v>
      </c>
      <c r="E496" s="171" t="s">
        <v>1087</v>
      </c>
      <c r="F496" s="172" t="s">
        <v>1088</v>
      </c>
      <c r="G496" s="173" t="s">
        <v>131</v>
      </c>
      <c r="H496" s="174">
        <v>24.8</v>
      </c>
      <c r="I496" s="175"/>
      <c r="J496" s="176">
        <f>ROUND(I496*H496,2)</f>
        <v>0</v>
      </c>
      <c r="K496" s="172" t="s">
        <v>18</v>
      </c>
      <c r="L496" s="41"/>
      <c r="M496" s="177" t="s">
        <v>18</v>
      </c>
      <c r="N496" s="178" t="s">
        <v>43</v>
      </c>
      <c r="O496" s="66"/>
      <c r="P496" s="179">
        <f>O496*H496</f>
        <v>0</v>
      </c>
      <c r="Q496" s="179">
        <v>0</v>
      </c>
      <c r="R496" s="179">
        <f>Q496*H496</f>
        <v>0</v>
      </c>
      <c r="S496" s="179">
        <v>0</v>
      </c>
      <c r="T496" s="180">
        <f>S496*H496</f>
        <v>0</v>
      </c>
      <c r="U496" s="36"/>
      <c r="V496" s="36"/>
      <c r="W496" s="36"/>
      <c r="X496" s="36"/>
      <c r="Y496" s="36"/>
      <c r="Z496" s="36"/>
      <c r="AA496" s="36"/>
      <c r="AB496" s="36"/>
      <c r="AC496" s="36"/>
      <c r="AD496" s="36"/>
      <c r="AE496" s="36"/>
      <c r="AR496" s="181" t="s">
        <v>216</v>
      </c>
      <c r="AT496" s="181" t="s">
        <v>128</v>
      </c>
      <c r="AU496" s="181" t="s">
        <v>134</v>
      </c>
      <c r="AY496" s="19" t="s">
        <v>125</v>
      </c>
      <c r="BE496" s="182">
        <f>IF(N496="základní",J496,0)</f>
        <v>0</v>
      </c>
      <c r="BF496" s="182">
        <f>IF(N496="snížená",J496,0)</f>
        <v>0</v>
      </c>
      <c r="BG496" s="182">
        <f>IF(N496="zákl. přenesená",J496,0)</f>
        <v>0</v>
      </c>
      <c r="BH496" s="182">
        <f>IF(N496="sníž. přenesená",J496,0)</f>
        <v>0</v>
      </c>
      <c r="BI496" s="182">
        <f>IF(N496="nulová",J496,0)</f>
        <v>0</v>
      </c>
      <c r="BJ496" s="19" t="s">
        <v>134</v>
      </c>
      <c r="BK496" s="182">
        <f>ROUND(I496*H496,2)</f>
        <v>0</v>
      </c>
      <c r="BL496" s="19" t="s">
        <v>216</v>
      </c>
      <c r="BM496" s="181" t="s">
        <v>1089</v>
      </c>
    </row>
    <row r="497" spans="1:65" s="13" customFormat="1">
      <c r="B497" s="188"/>
      <c r="C497" s="189"/>
      <c r="D497" s="190" t="s">
        <v>138</v>
      </c>
      <c r="E497" s="191" t="s">
        <v>18</v>
      </c>
      <c r="F497" s="192" t="s">
        <v>1065</v>
      </c>
      <c r="G497" s="189"/>
      <c r="H497" s="193">
        <v>16.600000000000001</v>
      </c>
      <c r="I497" s="194"/>
      <c r="J497" s="189"/>
      <c r="K497" s="189"/>
      <c r="L497" s="195"/>
      <c r="M497" s="196"/>
      <c r="N497" s="197"/>
      <c r="O497" s="197"/>
      <c r="P497" s="197"/>
      <c r="Q497" s="197"/>
      <c r="R497" s="197"/>
      <c r="S497" s="197"/>
      <c r="T497" s="198"/>
      <c r="AT497" s="199" t="s">
        <v>138</v>
      </c>
      <c r="AU497" s="199" t="s">
        <v>134</v>
      </c>
      <c r="AV497" s="13" t="s">
        <v>134</v>
      </c>
      <c r="AW497" s="13" t="s">
        <v>32</v>
      </c>
      <c r="AX497" s="13" t="s">
        <v>71</v>
      </c>
      <c r="AY497" s="199" t="s">
        <v>125</v>
      </c>
    </row>
    <row r="498" spans="1:65" s="14" customFormat="1">
      <c r="B498" s="200"/>
      <c r="C498" s="201"/>
      <c r="D498" s="190" t="s">
        <v>138</v>
      </c>
      <c r="E498" s="202" t="s">
        <v>18</v>
      </c>
      <c r="F498" s="203" t="s">
        <v>196</v>
      </c>
      <c r="G498" s="201"/>
      <c r="H498" s="204">
        <v>16.600000000000001</v>
      </c>
      <c r="I498" s="205"/>
      <c r="J498" s="201"/>
      <c r="K498" s="201"/>
      <c r="L498" s="206"/>
      <c r="M498" s="207"/>
      <c r="N498" s="208"/>
      <c r="O498" s="208"/>
      <c r="P498" s="208"/>
      <c r="Q498" s="208"/>
      <c r="R498" s="208"/>
      <c r="S498" s="208"/>
      <c r="T498" s="209"/>
      <c r="AT498" s="210" t="s">
        <v>138</v>
      </c>
      <c r="AU498" s="210" t="s">
        <v>134</v>
      </c>
      <c r="AV498" s="14" t="s">
        <v>126</v>
      </c>
      <c r="AW498" s="14" t="s">
        <v>32</v>
      </c>
      <c r="AX498" s="14" t="s">
        <v>71</v>
      </c>
      <c r="AY498" s="210" t="s">
        <v>125</v>
      </c>
    </row>
    <row r="499" spans="1:65" s="13" customFormat="1">
      <c r="B499" s="188"/>
      <c r="C499" s="189"/>
      <c r="D499" s="190" t="s">
        <v>138</v>
      </c>
      <c r="E499" s="191" t="s">
        <v>18</v>
      </c>
      <c r="F499" s="192" t="s">
        <v>1066</v>
      </c>
      <c r="G499" s="189"/>
      <c r="H499" s="193">
        <v>8.1999999999999993</v>
      </c>
      <c r="I499" s="194"/>
      <c r="J499" s="189"/>
      <c r="K499" s="189"/>
      <c r="L499" s="195"/>
      <c r="M499" s="196"/>
      <c r="N499" s="197"/>
      <c r="O499" s="197"/>
      <c r="P499" s="197"/>
      <c r="Q499" s="197"/>
      <c r="R499" s="197"/>
      <c r="S499" s="197"/>
      <c r="T499" s="198"/>
      <c r="AT499" s="199" t="s">
        <v>138</v>
      </c>
      <c r="AU499" s="199" t="s">
        <v>134</v>
      </c>
      <c r="AV499" s="13" t="s">
        <v>134</v>
      </c>
      <c r="AW499" s="13" t="s">
        <v>32</v>
      </c>
      <c r="AX499" s="13" t="s">
        <v>71</v>
      </c>
      <c r="AY499" s="199" t="s">
        <v>125</v>
      </c>
    </row>
    <row r="500" spans="1:65" s="14" customFormat="1">
      <c r="B500" s="200"/>
      <c r="C500" s="201"/>
      <c r="D500" s="190" t="s">
        <v>138</v>
      </c>
      <c r="E500" s="202" t="s">
        <v>18</v>
      </c>
      <c r="F500" s="203" t="s">
        <v>196</v>
      </c>
      <c r="G500" s="201"/>
      <c r="H500" s="204">
        <v>8.1999999999999993</v>
      </c>
      <c r="I500" s="205"/>
      <c r="J500" s="201"/>
      <c r="K500" s="201"/>
      <c r="L500" s="206"/>
      <c r="M500" s="207"/>
      <c r="N500" s="208"/>
      <c r="O500" s="208"/>
      <c r="P500" s="208"/>
      <c r="Q500" s="208"/>
      <c r="R500" s="208"/>
      <c r="S500" s="208"/>
      <c r="T500" s="209"/>
      <c r="AT500" s="210" t="s">
        <v>138</v>
      </c>
      <c r="AU500" s="210" t="s">
        <v>134</v>
      </c>
      <c r="AV500" s="14" t="s">
        <v>126</v>
      </c>
      <c r="AW500" s="14" t="s">
        <v>32</v>
      </c>
      <c r="AX500" s="14" t="s">
        <v>71</v>
      </c>
      <c r="AY500" s="210" t="s">
        <v>125</v>
      </c>
    </row>
    <row r="501" spans="1:65" s="15" customFormat="1">
      <c r="B501" s="211"/>
      <c r="C501" s="212"/>
      <c r="D501" s="190" t="s">
        <v>138</v>
      </c>
      <c r="E501" s="213" t="s">
        <v>18</v>
      </c>
      <c r="F501" s="214" t="s">
        <v>198</v>
      </c>
      <c r="G501" s="212"/>
      <c r="H501" s="215">
        <v>24.8</v>
      </c>
      <c r="I501" s="216"/>
      <c r="J501" s="212"/>
      <c r="K501" s="212"/>
      <c r="L501" s="217"/>
      <c r="M501" s="218"/>
      <c r="N501" s="219"/>
      <c r="O501" s="219"/>
      <c r="P501" s="219"/>
      <c r="Q501" s="219"/>
      <c r="R501" s="219"/>
      <c r="S501" s="219"/>
      <c r="T501" s="220"/>
      <c r="AT501" s="221" t="s">
        <v>138</v>
      </c>
      <c r="AU501" s="221" t="s">
        <v>134</v>
      </c>
      <c r="AV501" s="15" t="s">
        <v>133</v>
      </c>
      <c r="AW501" s="15" t="s">
        <v>32</v>
      </c>
      <c r="AX501" s="15" t="s">
        <v>76</v>
      </c>
      <c r="AY501" s="221" t="s">
        <v>125</v>
      </c>
    </row>
    <row r="502" spans="1:65" s="2" customFormat="1" ht="16.5" customHeight="1">
      <c r="A502" s="36"/>
      <c r="B502" s="37"/>
      <c r="C502" s="170" t="s">
        <v>1090</v>
      </c>
      <c r="D502" s="170" t="s">
        <v>128</v>
      </c>
      <c r="E502" s="171" t="s">
        <v>1091</v>
      </c>
      <c r="F502" s="172" t="s">
        <v>1092</v>
      </c>
      <c r="G502" s="173" t="s">
        <v>380</v>
      </c>
      <c r="H502" s="174">
        <v>1</v>
      </c>
      <c r="I502" s="175"/>
      <c r="J502" s="176">
        <f>ROUND(I502*H502,2)</f>
        <v>0</v>
      </c>
      <c r="K502" s="172" t="s">
        <v>132</v>
      </c>
      <c r="L502" s="41"/>
      <c r="M502" s="177" t="s">
        <v>18</v>
      </c>
      <c r="N502" s="178" t="s">
        <v>43</v>
      </c>
      <c r="O502" s="66"/>
      <c r="P502" s="179">
        <f>O502*H502</f>
        <v>0</v>
      </c>
      <c r="Q502" s="179">
        <v>0</v>
      </c>
      <c r="R502" s="179">
        <f>Q502*H502</f>
        <v>0</v>
      </c>
      <c r="S502" s="179">
        <v>3.6000000000000002E-4</v>
      </c>
      <c r="T502" s="180">
        <f>S502*H502</f>
        <v>3.6000000000000002E-4</v>
      </c>
      <c r="U502" s="36"/>
      <c r="V502" s="36"/>
      <c r="W502" s="36"/>
      <c r="X502" s="36"/>
      <c r="Y502" s="36"/>
      <c r="Z502" s="36"/>
      <c r="AA502" s="36"/>
      <c r="AB502" s="36"/>
      <c r="AC502" s="36"/>
      <c r="AD502" s="36"/>
      <c r="AE502" s="36"/>
      <c r="AR502" s="181" t="s">
        <v>216</v>
      </c>
      <c r="AT502" s="181" t="s">
        <v>128</v>
      </c>
      <c r="AU502" s="181" t="s">
        <v>134</v>
      </c>
      <c r="AY502" s="19" t="s">
        <v>125</v>
      </c>
      <c r="BE502" s="182">
        <f>IF(N502="základní",J502,0)</f>
        <v>0</v>
      </c>
      <c r="BF502" s="182">
        <f>IF(N502="snížená",J502,0)</f>
        <v>0</v>
      </c>
      <c r="BG502" s="182">
        <f>IF(N502="zákl. přenesená",J502,0)</f>
        <v>0</v>
      </c>
      <c r="BH502" s="182">
        <f>IF(N502="sníž. přenesená",J502,0)</f>
        <v>0</v>
      </c>
      <c r="BI502" s="182">
        <f>IF(N502="nulová",J502,0)</f>
        <v>0</v>
      </c>
      <c r="BJ502" s="19" t="s">
        <v>134</v>
      </c>
      <c r="BK502" s="182">
        <f>ROUND(I502*H502,2)</f>
        <v>0</v>
      </c>
      <c r="BL502" s="19" t="s">
        <v>216</v>
      </c>
      <c r="BM502" s="181" t="s">
        <v>1093</v>
      </c>
    </row>
    <row r="503" spans="1:65" s="2" customFormat="1">
      <c r="A503" s="36"/>
      <c r="B503" s="37"/>
      <c r="C503" s="38"/>
      <c r="D503" s="183" t="s">
        <v>136</v>
      </c>
      <c r="E503" s="38"/>
      <c r="F503" s="184" t="s">
        <v>1094</v>
      </c>
      <c r="G503" s="38"/>
      <c r="H503" s="38"/>
      <c r="I503" s="185"/>
      <c r="J503" s="38"/>
      <c r="K503" s="38"/>
      <c r="L503" s="41"/>
      <c r="M503" s="186"/>
      <c r="N503" s="187"/>
      <c r="O503" s="66"/>
      <c r="P503" s="66"/>
      <c r="Q503" s="66"/>
      <c r="R503" s="66"/>
      <c r="S503" s="66"/>
      <c r="T503" s="67"/>
      <c r="U503" s="36"/>
      <c r="V503" s="36"/>
      <c r="W503" s="36"/>
      <c r="X503" s="36"/>
      <c r="Y503" s="36"/>
      <c r="Z503" s="36"/>
      <c r="AA503" s="36"/>
      <c r="AB503" s="36"/>
      <c r="AC503" s="36"/>
      <c r="AD503" s="36"/>
      <c r="AE503" s="36"/>
      <c r="AT503" s="19" t="s">
        <v>136</v>
      </c>
      <c r="AU503" s="19" t="s">
        <v>134</v>
      </c>
    </row>
    <row r="504" spans="1:65" s="2" customFormat="1" ht="16.5" customHeight="1">
      <c r="A504" s="36"/>
      <c r="B504" s="37"/>
      <c r="C504" s="170" t="s">
        <v>1095</v>
      </c>
      <c r="D504" s="170" t="s">
        <v>128</v>
      </c>
      <c r="E504" s="171" t="s">
        <v>1096</v>
      </c>
      <c r="F504" s="172" t="s">
        <v>1097</v>
      </c>
      <c r="G504" s="173" t="s">
        <v>207</v>
      </c>
      <c r="H504" s="174">
        <v>32.6</v>
      </c>
      <c r="I504" s="175"/>
      <c r="J504" s="176">
        <f>ROUND(I504*H504,2)</f>
        <v>0</v>
      </c>
      <c r="K504" s="172" t="s">
        <v>18</v>
      </c>
      <c r="L504" s="41"/>
      <c r="M504" s="177" t="s">
        <v>18</v>
      </c>
      <c r="N504" s="178" t="s">
        <v>43</v>
      </c>
      <c r="O504" s="66"/>
      <c r="P504" s="179">
        <f>O504*H504</f>
        <v>0</v>
      </c>
      <c r="Q504" s="179">
        <v>5.5000000000000003E-4</v>
      </c>
      <c r="R504" s="179">
        <f>Q504*H504</f>
        <v>1.7930000000000001E-2</v>
      </c>
      <c r="S504" s="179">
        <v>0</v>
      </c>
      <c r="T504" s="180">
        <f>S504*H504</f>
        <v>0</v>
      </c>
      <c r="U504" s="36"/>
      <c r="V504" s="36"/>
      <c r="W504" s="36"/>
      <c r="X504" s="36"/>
      <c r="Y504" s="36"/>
      <c r="Z504" s="36"/>
      <c r="AA504" s="36"/>
      <c r="AB504" s="36"/>
      <c r="AC504" s="36"/>
      <c r="AD504" s="36"/>
      <c r="AE504" s="36"/>
      <c r="AR504" s="181" t="s">
        <v>216</v>
      </c>
      <c r="AT504" s="181" t="s">
        <v>128</v>
      </c>
      <c r="AU504" s="181" t="s">
        <v>134</v>
      </c>
      <c r="AY504" s="19" t="s">
        <v>125</v>
      </c>
      <c r="BE504" s="182">
        <f>IF(N504="základní",J504,0)</f>
        <v>0</v>
      </c>
      <c r="BF504" s="182">
        <f>IF(N504="snížená",J504,0)</f>
        <v>0</v>
      </c>
      <c r="BG504" s="182">
        <f>IF(N504="zákl. přenesená",J504,0)</f>
        <v>0</v>
      </c>
      <c r="BH504" s="182">
        <f>IF(N504="sníž. přenesená",J504,0)</f>
        <v>0</v>
      </c>
      <c r="BI504" s="182">
        <f>IF(N504="nulová",J504,0)</f>
        <v>0</v>
      </c>
      <c r="BJ504" s="19" t="s">
        <v>134</v>
      </c>
      <c r="BK504" s="182">
        <f>ROUND(I504*H504,2)</f>
        <v>0</v>
      </c>
      <c r="BL504" s="19" t="s">
        <v>216</v>
      </c>
      <c r="BM504" s="181" t="s">
        <v>1098</v>
      </c>
    </row>
    <row r="505" spans="1:65" s="2" customFormat="1" ht="16.5" customHeight="1">
      <c r="A505" s="36"/>
      <c r="B505" s="37"/>
      <c r="C505" s="170" t="s">
        <v>1099</v>
      </c>
      <c r="D505" s="170" t="s">
        <v>128</v>
      </c>
      <c r="E505" s="171" t="s">
        <v>1100</v>
      </c>
      <c r="F505" s="172" t="s">
        <v>1101</v>
      </c>
      <c r="G505" s="173" t="s">
        <v>207</v>
      </c>
      <c r="H505" s="174">
        <v>13</v>
      </c>
      <c r="I505" s="175"/>
      <c r="J505" s="176">
        <f>ROUND(I505*H505,2)</f>
        <v>0</v>
      </c>
      <c r="K505" s="172" t="s">
        <v>18</v>
      </c>
      <c r="L505" s="41"/>
      <c r="M505" s="177" t="s">
        <v>18</v>
      </c>
      <c r="N505" s="178" t="s">
        <v>43</v>
      </c>
      <c r="O505" s="66"/>
      <c r="P505" s="179">
        <f>O505*H505</f>
        <v>0</v>
      </c>
      <c r="Q505" s="179">
        <v>5.0000000000000001E-4</v>
      </c>
      <c r="R505" s="179">
        <f>Q505*H505</f>
        <v>6.5000000000000006E-3</v>
      </c>
      <c r="S505" s="179">
        <v>0</v>
      </c>
      <c r="T505" s="180">
        <f>S505*H505</f>
        <v>0</v>
      </c>
      <c r="U505" s="36"/>
      <c r="V505" s="36"/>
      <c r="W505" s="36"/>
      <c r="X505" s="36"/>
      <c r="Y505" s="36"/>
      <c r="Z505" s="36"/>
      <c r="AA505" s="36"/>
      <c r="AB505" s="36"/>
      <c r="AC505" s="36"/>
      <c r="AD505" s="36"/>
      <c r="AE505" s="36"/>
      <c r="AR505" s="181" t="s">
        <v>216</v>
      </c>
      <c r="AT505" s="181" t="s">
        <v>128</v>
      </c>
      <c r="AU505" s="181" t="s">
        <v>134</v>
      </c>
      <c r="AY505" s="19" t="s">
        <v>125</v>
      </c>
      <c r="BE505" s="182">
        <f>IF(N505="základní",J505,0)</f>
        <v>0</v>
      </c>
      <c r="BF505" s="182">
        <f>IF(N505="snížená",J505,0)</f>
        <v>0</v>
      </c>
      <c r="BG505" s="182">
        <f>IF(N505="zákl. přenesená",J505,0)</f>
        <v>0</v>
      </c>
      <c r="BH505" s="182">
        <f>IF(N505="sníž. přenesená",J505,0)</f>
        <v>0</v>
      </c>
      <c r="BI505" s="182">
        <f>IF(N505="nulová",J505,0)</f>
        <v>0</v>
      </c>
      <c r="BJ505" s="19" t="s">
        <v>134</v>
      </c>
      <c r="BK505" s="182">
        <f>ROUND(I505*H505,2)</f>
        <v>0</v>
      </c>
      <c r="BL505" s="19" t="s">
        <v>216</v>
      </c>
      <c r="BM505" s="181" t="s">
        <v>1102</v>
      </c>
    </row>
    <row r="506" spans="1:65" s="2" customFormat="1" ht="16.5" customHeight="1">
      <c r="A506" s="36"/>
      <c r="B506" s="37"/>
      <c r="C506" s="170" t="s">
        <v>1103</v>
      </c>
      <c r="D506" s="170" t="s">
        <v>128</v>
      </c>
      <c r="E506" s="171" t="s">
        <v>1104</v>
      </c>
      <c r="F506" s="172" t="s">
        <v>1105</v>
      </c>
      <c r="G506" s="173" t="s">
        <v>380</v>
      </c>
      <c r="H506" s="174">
        <v>1</v>
      </c>
      <c r="I506" s="175"/>
      <c r="J506" s="176">
        <f>ROUND(I506*H506,2)</f>
        <v>0</v>
      </c>
      <c r="K506" s="172" t="s">
        <v>132</v>
      </c>
      <c r="L506" s="41"/>
      <c r="M506" s="177" t="s">
        <v>18</v>
      </c>
      <c r="N506" s="178" t="s">
        <v>43</v>
      </c>
      <c r="O506" s="66"/>
      <c r="P506" s="179">
        <f>O506*H506</f>
        <v>0</v>
      </c>
      <c r="Q506" s="179">
        <v>2.0000000000000001E-4</v>
      </c>
      <c r="R506" s="179">
        <f>Q506*H506</f>
        <v>2.0000000000000001E-4</v>
      </c>
      <c r="S506" s="179">
        <v>0</v>
      </c>
      <c r="T506" s="180">
        <f>S506*H506</f>
        <v>0</v>
      </c>
      <c r="U506" s="36"/>
      <c r="V506" s="36"/>
      <c r="W506" s="36"/>
      <c r="X506" s="36"/>
      <c r="Y506" s="36"/>
      <c r="Z506" s="36"/>
      <c r="AA506" s="36"/>
      <c r="AB506" s="36"/>
      <c r="AC506" s="36"/>
      <c r="AD506" s="36"/>
      <c r="AE506" s="36"/>
      <c r="AR506" s="181" t="s">
        <v>216</v>
      </c>
      <c r="AT506" s="181" t="s">
        <v>128</v>
      </c>
      <c r="AU506" s="181" t="s">
        <v>134</v>
      </c>
      <c r="AY506" s="19" t="s">
        <v>125</v>
      </c>
      <c r="BE506" s="182">
        <f>IF(N506="základní",J506,0)</f>
        <v>0</v>
      </c>
      <c r="BF506" s="182">
        <f>IF(N506="snížená",J506,0)</f>
        <v>0</v>
      </c>
      <c r="BG506" s="182">
        <f>IF(N506="zákl. přenesená",J506,0)</f>
        <v>0</v>
      </c>
      <c r="BH506" s="182">
        <f>IF(N506="sníž. přenesená",J506,0)</f>
        <v>0</v>
      </c>
      <c r="BI506" s="182">
        <f>IF(N506="nulová",J506,0)</f>
        <v>0</v>
      </c>
      <c r="BJ506" s="19" t="s">
        <v>134</v>
      </c>
      <c r="BK506" s="182">
        <f>ROUND(I506*H506,2)</f>
        <v>0</v>
      </c>
      <c r="BL506" s="19" t="s">
        <v>216</v>
      </c>
      <c r="BM506" s="181" t="s">
        <v>1106</v>
      </c>
    </row>
    <row r="507" spans="1:65" s="2" customFormat="1">
      <c r="A507" s="36"/>
      <c r="B507" s="37"/>
      <c r="C507" s="38"/>
      <c r="D507" s="183" t="s">
        <v>136</v>
      </c>
      <c r="E507" s="38"/>
      <c r="F507" s="184" t="s">
        <v>1107</v>
      </c>
      <c r="G507" s="38"/>
      <c r="H507" s="38"/>
      <c r="I507" s="185"/>
      <c r="J507" s="38"/>
      <c r="K507" s="38"/>
      <c r="L507" s="41"/>
      <c r="M507" s="186"/>
      <c r="N507" s="187"/>
      <c r="O507" s="66"/>
      <c r="P507" s="66"/>
      <c r="Q507" s="66"/>
      <c r="R507" s="66"/>
      <c r="S507" s="66"/>
      <c r="T507" s="67"/>
      <c r="U507" s="36"/>
      <c r="V507" s="36"/>
      <c r="W507" s="36"/>
      <c r="X507" s="36"/>
      <c r="Y507" s="36"/>
      <c r="Z507" s="36"/>
      <c r="AA507" s="36"/>
      <c r="AB507" s="36"/>
      <c r="AC507" s="36"/>
      <c r="AD507" s="36"/>
      <c r="AE507" s="36"/>
      <c r="AT507" s="19" t="s">
        <v>136</v>
      </c>
      <c r="AU507" s="19" t="s">
        <v>134</v>
      </c>
    </row>
    <row r="508" spans="1:65" s="2" customFormat="1" ht="16.5" customHeight="1">
      <c r="A508" s="36"/>
      <c r="B508" s="37"/>
      <c r="C508" s="222" t="s">
        <v>1108</v>
      </c>
      <c r="D508" s="222" t="s">
        <v>354</v>
      </c>
      <c r="E508" s="223" t="s">
        <v>1109</v>
      </c>
      <c r="F508" s="224" t="s">
        <v>1110</v>
      </c>
      <c r="G508" s="225" t="s">
        <v>380</v>
      </c>
      <c r="H508" s="226">
        <v>1</v>
      </c>
      <c r="I508" s="227"/>
      <c r="J508" s="228">
        <f>ROUND(I508*H508,2)</f>
        <v>0</v>
      </c>
      <c r="K508" s="224" t="s">
        <v>132</v>
      </c>
      <c r="L508" s="229"/>
      <c r="M508" s="230" t="s">
        <v>18</v>
      </c>
      <c r="N508" s="231" t="s">
        <v>43</v>
      </c>
      <c r="O508" s="66"/>
      <c r="P508" s="179">
        <f>O508*H508</f>
        <v>0</v>
      </c>
      <c r="Q508" s="179">
        <v>9.0000000000000006E-5</v>
      </c>
      <c r="R508" s="179">
        <f>Q508*H508</f>
        <v>9.0000000000000006E-5</v>
      </c>
      <c r="S508" s="179">
        <v>0</v>
      </c>
      <c r="T508" s="180">
        <f>S508*H508</f>
        <v>0</v>
      </c>
      <c r="U508" s="36"/>
      <c r="V508" s="36"/>
      <c r="W508" s="36"/>
      <c r="X508" s="36"/>
      <c r="Y508" s="36"/>
      <c r="Z508" s="36"/>
      <c r="AA508" s="36"/>
      <c r="AB508" s="36"/>
      <c r="AC508" s="36"/>
      <c r="AD508" s="36"/>
      <c r="AE508" s="36"/>
      <c r="AR508" s="181" t="s">
        <v>301</v>
      </c>
      <c r="AT508" s="181" t="s">
        <v>354</v>
      </c>
      <c r="AU508" s="181" t="s">
        <v>134</v>
      </c>
      <c r="AY508" s="19" t="s">
        <v>125</v>
      </c>
      <c r="BE508" s="182">
        <f>IF(N508="základní",J508,0)</f>
        <v>0</v>
      </c>
      <c r="BF508" s="182">
        <f>IF(N508="snížená",J508,0)</f>
        <v>0</v>
      </c>
      <c r="BG508" s="182">
        <f>IF(N508="zákl. přenesená",J508,0)</f>
        <v>0</v>
      </c>
      <c r="BH508" s="182">
        <f>IF(N508="sníž. přenesená",J508,0)</f>
        <v>0</v>
      </c>
      <c r="BI508" s="182">
        <f>IF(N508="nulová",J508,0)</f>
        <v>0</v>
      </c>
      <c r="BJ508" s="19" t="s">
        <v>134</v>
      </c>
      <c r="BK508" s="182">
        <f>ROUND(I508*H508,2)</f>
        <v>0</v>
      </c>
      <c r="BL508" s="19" t="s">
        <v>216</v>
      </c>
      <c r="BM508" s="181" t="s">
        <v>1111</v>
      </c>
    </row>
    <row r="509" spans="1:65" s="2" customFormat="1" ht="16.5" customHeight="1">
      <c r="A509" s="36"/>
      <c r="B509" s="37"/>
      <c r="C509" s="170" t="s">
        <v>1112</v>
      </c>
      <c r="D509" s="170" t="s">
        <v>128</v>
      </c>
      <c r="E509" s="171" t="s">
        <v>1113</v>
      </c>
      <c r="F509" s="172" t="s">
        <v>1114</v>
      </c>
      <c r="G509" s="173" t="s">
        <v>207</v>
      </c>
      <c r="H509" s="174">
        <v>13.5</v>
      </c>
      <c r="I509" s="175"/>
      <c r="J509" s="176">
        <f>ROUND(I509*H509,2)</f>
        <v>0</v>
      </c>
      <c r="K509" s="172" t="s">
        <v>132</v>
      </c>
      <c r="L509" s="41"/>
      <c r="M509" s="177" t="s">
        <v>18</v>
      </c>
      <c r="N509" s="178" t="s">
        <v>43</v>
      </c>
      <c r="O509" s="66"/>
      <c r="P509" s="179">
        <f>O509*H509</f>
        <v>0</v>
      </c>
      <c r="Q509" s="179">
        <v>9.0000000000000006E-5</v>
      </c>
      <c r="R509" s="179">
        <f>Q509*H509</f>
        <v>1.2150000000000002E-3</v>
      </c>
      <c r="S509" s="179">
        <v>0</v>
      </c>
      <c r="T509" s="180">
        <f>S509*H509</f>
        <v>0</v>
      </c>
      <c r="U509" s="36"/>
      <c r="V509" s="36"/>
      <c r="W509" s="36"/>
      <c r="X509" s="36"/>
      <c r="Y509" s="36"/>
      <c r="Z509" s="36"/>
      <c r="AA509" s="36"/>
      <c r="AB509" s="36"/>
      <c r="AC509" s="36"/>
      <c r="AD509" s="36"/>
      <c r="AE509" s="36"/>
      <c r="AR509" s="181" t="s">
        <v>216</v>
      </c>
      <c r="AT509" s="181" t="s">
        <v>128</v>
      </c>
      <c r="AU509" s="181" t="s">
        <v>134</v>
      </c>
      <c r="AY509" s="19" t="s">
        <v>125</v>
      </c>
      <c r="BE509" s="182">
        <f>IF(N509="základní",J509,0)</f>
        <v>0</v>
      </c>
      <c r="BF509" s="182">
        <f>IF(N509="snížená",J509,0)</f>
        <v>0</v>
      </c>
      <c r="BG509" s="182">
        <f>IF(N509="zákl. přenesená",J509,0)</f>
        <v>0</v>
      </c>
      <c r="BH509" s="182">
        <f>IF(N509="sníž. přenesená",J509,0)</f>
        <v>0</v>
      </c>
      <c r="BI509" s="182">
        <f>IF(N509="nulová",J509,0)</f>
        <v>0</v>
      </c>
      <c r="BJ509" s="19" t="s">
        <v>134</v>
      </c>
      <c r="BK509" s="182">
        <f>ROUND(I509*H509,2)</f>
        <v>0</v>
      </c>
      <c r="BL509" s="19" t="s">
        <v>216</v>
      </c>
      <c r="BM509" s="181" t="s">
        <v>1115</v>
      </c>
    </row>
    <row r="510" spans="1:65" s="2" customFormat="1">
      <c r="A510" s="36"/>
      <c r="B510" s="37"/>
      <c r="C510" s="38"/>
      <c r="D510" s="183" t="s">
        <v>136</v>
      </c>
      <c r="E510" s="38"/>
      <c r="F510" s="184" t="s">
        <v>1116</v>
      </c>
      <c r="G510" s="38"/>
      <c r="H510" s="38"/>
      <c r="I510" s="185"/>
      <c r="J510" s="38"/>
      <c r="K510" s="38"/>
      <c r="L510" s="41"/>
      <c r="M510" s="186"/>
      <c r="N510" s="187"/>
      <c r="O510" s="66"/>
      <c r="P510" s="66"/>
      <c r="Q510" s="66"/>
      <c r="R510" s="66"/>
      <c r="S510" s="66"/>
      <c r="T510" s="67"/>
      <c r="U510" s="36"/>
      <c r="V510" s="36"/>
      <c r="W510" s="36"/>
      <c r="X510" s="36"/>
      <c r="Y510" s="36"/>
      <c r="Z510" s="36"/>
      <c r="AA510" s="36"/>
      <c r="AB510" s="36"/>
      <c r="AC510" s="36"/>
      <c r="AD510" s="36"/>
      <c r="AE510" s="36"/>
      <c r="AT510" s="19" t="s">
        <v>136</v>
      </c>
      <c r="AU510" s="19" t="s">
        <v>134</v>
      </c>
    </row>
    <row r="511" spans="1:65" s="2" customFormat="1" ht="16.5" customHeight="1">
      <c r="A511" s="36"/>
      <c r="B511" s="37"/>
      <c r="C511" s="170" t="s">
        <v>1117</v>
      </c>
      <c r="D511" s="170" t="s">
        <v>128</v>
      </c>
      <c r="E511" s="171" t="s">
        <v>1118</v>
      </c>
      <c r="F511" s="172" t="s">
        <v>1119</v>
      </c>
      <c r="G511" s="173" t="s">
        <v>131</v>
      </c>
      <c r="H511" s="174">
        <v>27</v>
      </c>
      <c r="I511" s="175"/>
      <c r="J511" s="176">
        <f>ROUND(I511*H511,2)</f>
        <v>0</v>
      </c>
      <c r="K511" s="172" t="s">
        <v>132</v>
      </c>
      <c r="L511" s="41"/>
      <c r="M511" s="177" t="s">
        <v>18</v>
      </c>
      <c r="N511" s="178" t="s">
        <v>43</v>
      </c>
      <c r="O511" s="66"/>
      <c r="P511" s="179">
        <f>O511*H511</f>
        <v>0</v>
      </c>
      <c r="Q511" s="179">
        <v>5.0000000000000002E-5</v>
      </c>
      <c r="R511" s="179">
        <f>Q511*H511</f>
        <v>1.3500000000000001E-3</v>
      </c>
      <c r="S511" s="179">
        <v>0</v>
      </c>
      <c r="T511" s="180">
        <f>S511*H511</f>
        <v>0</v>
      </c>
      <c r="U511" s="36"/>
      <c r="V511" s="36"/>
      <c r="W511" s="36"/>
      <c r="X511" s="36"/>
      <c r="Y511" s="36"/>
      <c r="Z511" s="36"/>
      <c r="AA511" s="36"/>
      <c r="AB511" s="36"/>
      <c r="AC511" s="36"/>
      <c r="AD511" s="36"/>
      <c r="AE511" s="36"/>
      <c r="AR511" s="181" t="s">
        <v>216</v>
      </c>
      <c r="AT511" s="181" t="s">
        <v>128</v>
      </c>
      <c r="AU511" s="181" t="s">
        <v>134</v>
      </c>
      <c r="AY511" s="19" t="s">
        <v>125</v>
      </c>
      <c r="BE511" s="182">
        <f>IF(N511="základní",J511,0)</f>
        <v>0</v>
      </c>
      <c r="BF511" s="182">
        <f>IF(N511="snížená",J511,0)</f>
        <v>0</v>
      </c>
      <c r="BG511" s="182">
        <f>IF(N511="zákl. přenesená",J511,0)</f>
        <v>0</v>
      </c>
      <c r="BH511" s="182">
        <f>IF(N511="sníž. přenesená",J511,0)</f>
        <v>0</v>
      </c>
      <c r="BI511" s="182">
        <f>IF(N511="nulová",J511,0)</f>
        <v>0</v>
      </c>
      <c r="BJ511" s="19" t="s">
        <v>134</v>
      </c>
      <c r="BK511" s="182">
        <f>ROUND(I511*H511,2)</f>
        <v>0</v>
      </c>
      <c r="BL511" s="19" t="s">
        <v>216</v>
      </c>
      <c r="BM511" s="181" t="s">
        <v>1120</v>
      </c>
    </row>
    <row r="512" spans="1:65" s="2" customFormat="1">
      <c r="A512" s="36"/>
      <c r="B512" s="37"/>
      <c r="C512" s="38"/>
      <c r="D512" s="183" t="s">
        <v>136</v>
      </c>
      <c r="E512" s="38"/>
      <c r="F512" s="184" t="s">
        <v>1121</v>
      </c>
      <c r="G512" s="38"/>
      <c r="H512" s="38"/>
      <c r="I512" s="185"/>
      <c r="J512" s="38"/>
      <c r="K512" s="38"/>
      <c r="L512" s="41"/>
      <c r="M512" s="186"/>
      <c r="N512" s="187"/>
      <c r="O512" s="66"/>
      <c r="P512" s="66"/>
      <c r="Q512" s="66"/>
      <c r="R512" s="66"/>
      <c r="S512" s="66"/>
      <c r="T512" s="67"/>
      <c r="U512" s="36"/>
      <c r="V512" s="36"/>
      <c r="W512" s="36"/>
      <c r="X512" s="36"/>
      <c r="Y512" s="36"/>
      <c r="Z512" s="36"/>
      <c r="AA512" s="36"/>
      <c r="AB512" s="36"/>
      <c r="AC512" s="36"/>
      <c r="AD512" s="36"/>
      <c r="AE512" s="36"/>
      <c r="AT512" s="19" t="s">
        <v>136</v>
      </c>
      <c r="AU512" s="19" t="s">
        <v>134</v>
      </c>
    </row>
    <row r="513" spans="1:65" s="2" customFormat="1" ht="24.15" customHeight="1">
      <c r="A513" s="36"/>
      <c r="B513" s="37"/>
      <c r="C513" s="170" t="s">
        <v>1122</v>
      </c>
      <c r="D513" s="170" t="s">
        <v>128</v>
      </c>
      <c r="E513" s="171" t="s">
        <v>1123</v>
      </c>
      <c r="F513" s="172" t="s">
        <v>1124</v>
      </c>
      <c r="G513" s="173" t="s">
        <v>362</v>
      </c>
      <c r="H513" s="232"/>
      <c r="I513" s="175"/>
      <c r="J513" s="176">
        <f>ROUND(I513*H513,2)</f>
        <v>0</v>
      </c>
      <c r="K513" s="172" t="s">
        <v>132</v>
      </c>
      <c r="L513" s="41"/>
      <c r="M513" s="177" t="s">
        <v>18</v>
      </c>
      <c r="N513" s="178" t="s">
        <v>43</v>
      </c>
      <c r="O513" s="66"/>
      <c r="P513" s="179">
        <f>O513*H513</f>
        <v>0</v>
      </c>
      <c r="Q513" s="179">
        <v>0</v>
      </c>
      <c r="R513" s="179">
        <f>Q513*H513</f>
        <v>0</v>
      </c>
      <c r="S513" s="179">
        <v>0</v>
      </c>
      <c r="T513" s="180">
        <f>S513*H513</f>
        <v>0</v>
      </c>
      <c r="U513" s="36"/>
      <c r="V513" s="36"/>
      <c r="W513" s="36"/>
      <c r="X513" s="36"/>
      <c r="Y513" s="36"/>
      <c r="Z513" s="36"/>
      <c r="AA513" s="36"/>
      <c r="AB513" s="36"/>
      <c r="AC513" s="36"/>
      <c r="AD513" s="36"/>
      <c r="AE513" s="36"/>
      <c r="AR513" s="181" t="s">
        <v>216</v>
      </c>
      <c r="AT513" s="181" t="s">
        <v>128</v>
      </c>
      <c r="AU513" s="181" t="s">
        <v>134</v>
      </c>
      <c r="AY513" s="19" t="s">
        <v>125</v>
      </c>
      <c r="BE513" s="182">
        <f>IF(N513="základní",J513,0)</f>
        <v>0</v>
      </c>
      <c r="BF513" s="182">
        <f>IF(N513="snížená",J513,0)</f>
        <v>0</v>
      </c>
      <c r="BG513" s="182">
        <f>IF(N513="zákl. přenesená",J513,0)</f>
        <v>0</v>
      </c>
      <c r="BH513" s="182">
        <f>IF(N513="sníž. přenesená",J513,0)</f>
        <v>0</v>
      </c>
      <c r="BI513" s="182">
        <f>IF(N513="nulová",J513,0)</f>
        <v>0</v>
      </c>
      <c r="BJ513" s="19" t="s">
        <v>134</v>
      </c>
      <c r="BK513" s="182">
        <f>ROUND(I513*H513,2)</f>
        <v>0</v>
      </c>
      <c r="BL513" s="19" t="s">
        <v>216</v>
      </c>
      <c r="BM513" s="181" t="s">
        <v>1125</v>
      </c>
    </row>
    <row r="514" spans="1:65" s="2" customFormat="1">
      <c r="A514" s="36"/>
      <c r="B514" s="37"/>
      <c r="C514" s="38"/>
      <c r="D514" s="183" t="s">
        <v>136</v>
      </c>
      <c r="E514" s="38"/>
      <c r="F514" s="184" t="s">
        <v>1126</v>
      </c>
      <c r="G514" s="38"/>
      <c r="H514" s="38"/>
      <c r="I514" s="185"/>
      <c r="J514" s="38"/>
      <c r="K514" s="38"/>
      <c r="L514" s="41"/>
      <c r="M514" s="186"/>
      <c r="N514" s="187"/>
      <c r="O514" s="66"/>
      <c r="P514" s="66"/>
      <c r="Q514" s="66"/>
      <c r="R514" s="66"/>
      <c r="S514" s="66"/>
      <c r="T514" s="67"/>
      <c r="U514" s="36"/>
      <c r="V514" s="36"/>
      <c r="W514" s="36"/>
      <c r="X514" s="36"/>
      <c r="Y514" s="36"/>
      <c r="Z514" s="36"/>
      <c r="AA514" s="36"/>
      <c r="AB514" s="36"/>
      <c r="AC514" s="36"/>
      <c r="AD514" s="36"/>
      <c r="AE514" s="36"/>
      <c r="AT514" s="19" t="s">
        <v>136</v>
      </c>
      <c r="AU514" s="19" t="s">
        <v>134</v>
      </c>
    </row>
    <row r="515" spans="1:65" s="12" customFormat="1" ht="22.8" customHeight="1">
      <c r="B515" s="154"/>
      <c r="C515" s="155"/>
      <c r="D515" s="156" t="s">
        <v>70</v>
      </c>
      <c r="E515" s="168" t="s">
        <v>1127</v>
      </c>
      <c r="F515" s="168" t="s">
        <v>1128</v>
      </c>
      <c r="G515" s="155"/>
      <c r="H515" s="155"/>
      <c r="I515" s="158"/>
      <c r="J515" s="169">
        <f>BK515</f>
        <v>0</v>
      </c>
      <c r="K515" s="155"/>
      <c r="L515" s="160"/>
      <c r="M515" s="161"/>
      <c r="N515" s="162"/>
      <c r="O515" s="162"/>
      <c r="P515" s="163">
        <f>SUM(P516:P579)</f>
        <v>0</v>
      </c>
      <c r="Q515" s="162"/>
      <c r="R515" s="163">
        <f>SUM(R516:R579)</f>
        <v>3.1621370000000017E-2</v>
      </c>
      <c r="S515" s="162"/>
      <c r="T515" s="164">
        <f>SUM(T516:T579)</f>
        <v>2.5000000000000001E-4</v>
      </c>
      <c r="AR515" s="165" t="s">
        <v>134</v>
      </c>
      <c r="AT515" s="166" t="s">
        <v>70</v>
      </c>
      <c r="AU515" s="166" t="s">
        <v>76</v>
      </c>
      <c r="AY515" s="165" t="s">
        <v>125</v>
      </c>
      <c r="BK515" s="167">
        <f>SUM(BK516:BK579)</f>
        <v>0</v>
      </c>
    </row>
    <row r="516" spans="1:65" s="2" customFormat="1" ht="16.5" customHeight="1">
      <c r="A516" s="36"/>
      <c r="B516" s="37"/>
      <c r="C516" s="170" t="s">
        <v>1129</v>
      </c>
      <c r="D516" s="170" t="s">
        <v>128</v>
      </c>
      <c r="E516" s="171" t="s">
        <v>1130</v>
      </c>
      <c r="F516" s="172" t="s">
        <v>1131</v>
      </c>
      <c r="G516" s="173" t="s">
        <v>131</v>
      </c>
      <c r="H516" s="174">
        <v>25</v>
      </c>
      <c r="I516" s="175"/>
      <c r="J516" s="176">
        <f>ROUND(I516*H516,2)</f>
        <v>0</v>
      </c>
      <c r="K516" s="172" t="s">
        <v>132</v>
      </c>
      <c r="L516" s="41"/>
      <c r="M516" s="177" t="s">
        <v>18</v>
      </c>
      <c r="N516" s="178" t="s">
        <v>43</v>
      </c>
      <c r="O516" s="66"/>
      <c r="P516" s="179">
        <f>O516*H516</f>
        <v>0</v>
      </c>
      <c r="Q516" s="179">
        <v>0</v>
      </c>
      <c r="R516" s="179">
        <f>Q516*H516</f>
        <v>0</v>
      </c>
      <c r="S516" s="179">
        <v>1.0000000000000001E-5</v>
      </c>
      <c r="T516" s="180">
        <f>S516*H516</f>
        <v>2.5000000000000001E-4</v>
      </c>
      <c r="U516" s="36"/>
      <c r="V516" s="36"/>
      <c r="W516" s="36"/>
      <c r="X516" s="36"/>
      <c r="Y516" s="36"/>
      <c r="Z516" s="36"/>
      <c r="AA516" s="36"/>
      <c r="AB516" s="36"/>
      <c r="AC516" s="36"/>
      <c r="AD516" s="36"/>
      <c r="AE516" s="36"/>
      <c r="AR516" s="181" t="s">
        <v>216</v>
      </c>
      <c r="AT516" s="181" t="s">
        <v>128</v>
      </c>
      <c r="AU516" s="181" t="s">
        <v>134</v>
      </c>
      <c r="AY516" s="19" t="s">
        <v>125</v>
      </c>
      <c r="BE516" s="182">
        <f>IF(N516="základní",J516,0)</f>
        <v>0</v>
      </c>
      <c r="BF516" s="182">
        <f>IF(N516="snížená",J516,0)</f>
        <v>0</v>
      </c>
      <c r="BG516" s="182">
        <f>IF(N516="zákl. přenesená",J516,0)</f>
        <v>0</v>
      </c>
      <c r="BH516" s="182">
        <f>IF(N516="sníž. přenesená",J516,0)</f>
        <v>0</v>
      </c>
      <c r="BI516" s="182">
        <f>IF(N516="nulová",J516,0)</f>
        <v>0</v>
      </c>
      <c r="BJ516" s="19" t="s">
        <v>134</v>
      </c>
      <c r="BK516" s="182">
        <f>ROUND(I516*H516,2)</f>
        <v>0</v>
      </c>
      <c r="BL516" s="19" t="s">
        <v>216</v>
      </c>
      <c r="BM516" s="181" t="s">
        <v>1132</v>
      </c>
    </row>
    <row r="517" spans="1:65" s="2" customFormat="1">
      <c r="A517" s="36"/>
      <c r="B517" s="37"/>
      <c r="C517" s="38"/>
      <c r="D517" s="183" t="s">
        <v>136</v>
      </c>
      <c r="E517" s="38"/>
      <c r="F517" s="184" t="s">
        <v>1133</v>
      </c>
      <c r="G517" s="38"/>
      <c r="H517" s="38"/>
      <c r="I517" s="185"/>
      <c r="J517" s="38"/>
      <c r="K517" s="38"/>
      <c r="L517" s="41"/>
      <c r="M517" s="186"/>
      <c r="N517" s="187"/>
      <c r="O517" s="66"/>
      <c r="P517" s="66"/>
      <c r="Q517" s="66"/>
      <c r="R517" s="66"/>
      <c r="S517" s="66"/>
      <c r="T517" s="67"/>
      <c r="U517" s="36"/>
      <c r="V517" s="36"/>
      <c r="W517" s="36"/>
      <c r="X517" s="36"/>
      <c r="Y517" s="36"/>
      <c r="Z517" s="36"/>
      <c r="AA517" s="36"/>
      <c r="AB517" s="36"/>
      <c r="AC517" s="36"/>
      <c r="AD517" s="36"/>
      <c r="AE517" s="36"/>
      <c r="AT517" s="19" t="s">
        <v>136</v>
      </c>
      <c r="AU517" s="19" t="s">
        <v>134</v>
      </c>
    </row>
    <row r="518" spans="1:65" s="2" customFormat="1" ht="16.5" customHeight="1">
      <c r="A518" s="36"/>
      <c r="B518" s="37"/>
      <c r="C518" s="222" t="s">
        <v>1134</v>
      </c>
      <c r="D518" s="222" t="s">
        <v>354</v>
      </c>
      <c r="E518" s="223" t="s">
        <v>1135</v>
      </c>
      <c r="F518" s="224" t="s">
        <v>1136</v>
      </c>
      <c r="G518" s="225" t="s">
        <v>131</v>
      </c>
      <c r="H518" s="226">
        <v>25</v>
      </c>
      <c r="I518" s="227"/>
      <c r="J518" s="228">
        <f>ROUND(I518*H518,2)</f>
        <v>0</v>
      </c>
      <c r="K518" s="224" t="s">
        <v>132</v>
      </c>
      <c r="L518" s="229"/>
      <c r="M518" s="230" t="s">
        <v>18</v>
      </c>
      <c r="N518" s="231" t="s">
        <v>43</v>
      </c>
      <c r="O518" s="66"/>
      <c r="P518" s="179">
        <f>O518*H518</f>
        <v>0</v>
      </c>
      <c r="Q518" s="179">
        <v>4.0000000000000003E-5</v>
      </c>
      <c r="R518" s="179">
        <f>Q518*H518</f>
        <v>1E-3</v>
      </c>
      <c r="S518" s="179">
        <v>0</v>
      </c>
      <c r="T518" s="180">
        <f>S518*H518</f>
        <v>0</v>
      </c>
      <c r="U518" s="36"/>
      <c r="V518" s="36"/>
      <c r="W518" s="36"/>
      <c r="X518" s="36"/>
      <c r="Y518" s="36"/>
      <c r="Z518" s="36"/>
      <c r="AA518" s="36"/>
      <c r="AB518" s="36"/>
      <c r="AC518" s="36"/>
      <c r="AD518" s="36"/>
      <c r="AE518" s="36"/>
      <c r="AR518" s="181" t="s">
        <v>301</v>
      </c>
      <c r="AT518" s="181" t="s">
        <v>354</v>
      </c>
      <c r="AU518" s="181" t="s">
        <v>134</v>
      </c>
      <c r="AY518" s="19" t="s">
        <v>125</v>
      </c>
      <c r="BE518" s="182">
        <f>IF(N518="základní",J518,0)</f>
        <v>0</v>
      </c>
      <c r="BF518" s="182">
        <f>IF(N518="snížená",J518,0)</f>
        <v>0</v>
      </c>
      <c r="BG518" s="182">
        <f>IF(N518="zákl. přenesená",J518,0)</f>
        <v>0</v>
      </c>
      <c r="BH518" s="182">
        <f>IF(N518="sníž. přenesená",J518,0)</f>
        <v>0</v>
      </c>
      <c r="BI518" s="182">
        <f>IF(N518="nulová",J518,0)</f>
        <v>0</v>
      </c>
      <c r="BJ518" s="19" t="s">
        <v>134</v>
      </c>
      <c r="BK518" s="182">
        <f>ROUND(I518*H518,2)</f>
        <v>0</v>
      </c>
      <c r="BL518" s="19" t="s">
        <v>216</v>
      </c>
      <c r="BM518" s="181" t="s">
        <v>1137</v>
      </c>
    </row>
    <row r="519" spans="1:65" s="2" customFormat="1" ht="24.15" customHeight="1">
      <c r="A519" s="36"/>
      <c r="B519" s="37"/>
      <c r="C519" s="170" t="s">
        <v>1138</v>
      </c>
      <c r="D519" s="170" t="s">
        <v>128</v>
      </c>
      <c r="E519" s="171" t="s">
        <v>1139</v>
      </c>
      <c r="F519" s="172" t="s">
        <v>1140</v>
      </c>
      <c r="G519" s="173" t="s">
        <v>131</v>
      </c>
      <c r="H519" s="174">
        <v>27.292000000000002</v>
      </c>
      <c r="I519" s="175"/>
      <c r="J519" s="176">
        <f>ROUND(I519*H519,2)</f>
        <v>0</v>
      </c>
      <c r="K519" s="172" t="s">
        <v>959</v>
      </c>
      <c r="L519" s="41"/>
      <c r="M519" s="177" t="s">
        <v>18</v>
      </c>
      <c r="N519" s="178" t="s">
        <v>43</v>
      </c>
      <c r="O519" s="66"/>
      <c r="P519" s="179">
        <f>O519*H519</f>
        <v>0</v>
      </c>
      <c r="Q519" s="179">
        <v>2.0000000000000002E-5</v>
      </c>
      <c r="R519" s="179">
        <f>Q519*H519</f>
        <v>5.4584000000000013E-4</v>
      </c>
      <c r="S519" s="179">
        <v>0</v>
      </c>
      <c r="T519" s="180">
        <f>S519*H519</f>
        <v>0</v>
      </c>
      <c r="U519" s="36"/>
      <c r="V519" s="36"/>
      <c r="W519" s="36"/>
      <c r="X519" s="36"/>
      <c r="Y519" s="36"/>
      <c r="Z519" s="36"/>
      <c r="AA519" s="36"/>
      <c r="AB519" s="36"/>
      <c r="AC519" s="36"/>
      <c r="AD519" s="36"/>
      <c r="AE519" s="36"/>
      <c r="AR519" s="181" t="s">
        <v>216</v>
      </c>
      <c r="AT519" s="181" t="s">
        <v>128</v>
      </c>
      <c r="AU519" s="181" t="s">
        <v>134</v>
      </c>
      <c r="AY519" s="19" t="s">
        <v>125</v>
      </c>
      <c r="BE519" s="182">
        <f>IF(N519="základní",J519,0)</f>
        <v>0</v>
      </c>
      <c r="BF519" s="182">
        <f>IF(N519="snížená",J519,0)</f>
        <v>0</v>
      </c>
      <c r="BG519" s="182">
        <f>IF(N519="zákl. přenesená",J519,0)</f>
        <v>0</v>
      </c>
      <c r="BH519" s="182">
        <f>IF(N519="sníž. přenesená",J519,0)</f>
        <v>0</v>
      </c>
      <c r="BI519" s="182">
        <f>IF(N519="nulová",J519,0)</f>
        <v>0</v>
      </c>
      <c r="BJ519" s="19" t="s">
        <v>134</v>
      </c>
      <c r="BK519" s="182">
        <f>ROUND(I519*H519,2)</f>
        <v>0</v>
      </c>
      <c r="BL519" s="19" t="s">
        <v>216</v>
      </c>
      <c r="BM519" s="181" t="s">
        <v>1141</v>
      </c>
    </row>
    <row r="520" spans="1:65" s="2" customFormat="1">
      <c r="A520" s="36"/>
      <c r="B520" s="37"/>
      <c r="C520" s="38"/>
      <c r="D520" s="183" t="s">
        <v>136</v>
      </c>
      <c r="E520" s="38"/>
      <c r="F520" s="184" t="s">
        <v>1142</v>
      </c>
      <c r="G520" s="38"/>
      <c r="H520" s="38"/>
      <c r="I520" s="185"/>
      <c r="J520" s="38"/>
      <c r="K520" s="38"/>
      <c r="L520" s="41"/>
      <c r="M520" s="186"/>
      <c r="N520" s="187"/>
      <c r="O520" s="66"/>
      <c r="P520" s="66"/>
      <c r="Q520" s="66"/>
      <c r="R520" s="66"/>
      <c r="S520" s="66"/>
      <c r="T520" s="67"/>
      <c r="U520" s="36"/>
      <c r="V520" s="36"/>
      <c r="W520" s="36"/>
      <c r="X520" s="36"/>
      <c r="Y520" s="36"/>
      <c r="Z520" s="36"/>
      <c r="AA520" s="36"/>
      <c r="AB520" s="36"/>
      <c r="AC520" s="36"/>
      <c r="AD520" s="36"/>
      <c r="AE520" s="36"/>
      <c r="AT520" s="19" t="s">
        <v>136</v>
      </c>
      <c r="AU520" s="19" t="s">
        <v>134</v>
      </c>
    </row>
    <row r="521" spans="1:65" s="13" customFormat="1">
      <c r="B521" s="188"/>
      <c r="C521" s="189"/>
      <c r="D521" s="190" t="s">
        <v>138</v>
      </c>
      <c r="E521" s="191" t="s">
        <v>18</v>
      </c>
      <c r="F521" s="192" t="s">
        <v>1143</v>
      </c>
      <c r="G521" s="189"/>
      <c r="H521" s="193">
        <v>1.5</v>
      </c>
      <c r="I521" s="194"/>
      <c r="J521" s="189"/>
      <c r="K521" s="189"/>
      <c r="L521" s="195"/>
      <c r="M521" s="196"/>
      <c r="N521" s="197"/>
      <c r="O521" s="197"/>
      <c r="P521" s="197"/>
      <c r="Q521" s="197"/>
      <c r="R521" s="197"/>
      <c r="S521" s="197"/>
      <c r="T521" s="198"/>
      <c r="AT521" s="199" t="s">
        <v>138</v>
      </c>
      <c r="AU521" s="199" t="s">
        <v>134</v>
      </c>
      <c r="AV521" s="13" t="s">
        <v>134</v>
      </c>
      <c r="AW521" s="13" t="s">
        <v>32</v>
      </c>
      <c r="AX521" s="13" t="s">
        <v>71</v>
      </c>
      <c r="AY521" s="199" t="s">
        <v>125</v>
      </c>
    </row>
    <row r="522" spans="1:65" s="14" customFormat="1">
      <c r="B522" s="200"/>
      <c r="C522" s="201"/>
      <c r="D522" s="190" t="s">
        <v>138</v>
      </c>
      <c r="E522" s="202" t="s">
        <v>18</v>
      </c>
      <c r="F522" s="203" t="s">
        <v>196</v>
      </c>
      <c r="G522" s="201"/>
      <c r="H522" s="204">
        <v>1.5</v>
      </c>
      <c r="I522" s="205"/>
      <c r="J522" s="201"/>
      <c r="K522" s="201"/>
      <c r="L522" s="206"/>
      <c r="M522" s="207"/>
      <c r="N522" s="208"/>
      <c r="O522" s="208"/>
      <c r="P522" s="208"/>
      <c r="Q522" s="208"/>
      <c r="R522" s="208"/>
      <c r="S522" s="208"/>
      <c r="T522" s="209"/>
      <c r="AT522" s="210" t="s">
        <v>138</v>
      </c>
      <c r="AU522" s="210" t="s">
        <v>134</v>
      </c>
      <c r="AV522" s="14" t="s">
        <v>126</v>
      </c>
      <c r="AW522" s="14" t="s">
        <v>32</v>
      </c>
      <c r="AX522" s="14" t="s">
        <v>71</v>
      </c>
      <c r="AY522" s="210" t="s">
        <v>125</v>
      </c>
    </row>
    <row r="523" spans="1:65" s="13" customFormat="1">
      <c r="B523" s="188"/>
      <c r="C523" s="189"/>
      <c r="D523" s="190" t="s">
        <v>138</v>
      </c>
      <c r="E523" s="191" t="s">
        <v>18</v>
      </c>
      <c r="F523" s="192" t="s">
        <v>1144</v>
      </c>
      <c r="G523" s="189"/>
      <c r="H523" s="193">
        <v>1.5</v>
      </c>
      <c r="I523" s="194"/>
      <c r="J523" s="189"/>
      <c r="K523" s="189"/>
      <c r="L523" s="195"/>
      <c r="M523" s="196"/>
      <c r="N523" s="197"/>
      <c r="O523" s="197"/>
      <c r="P523" s="197"/>
      <c r="Q523" s="197"/>
      <c r="R523" s="197"/>
      <c r="S523" s="197"/>
      <c r="T523" s="198"/>
      <c r="AT523" s="199" t="s">
        <v>138</v>
      </c>
      <c r="AU523" s="199" t="s">
        <v>134</v>
      </c>
      <c r="AV523" s="13" t="s">
        <v>134</v>
      </c>
      <c r="AW523" s="13" t="s">
        <v>32</v>
      </c>
      <c r="AX523" s="13" t="s">
        <v>71</v>
      </c>
      <c r="AY523" s="199" t="s">
        <v>125</v>
      </c>
    </row>
    <row r="524" spans="1:65" s="14" customFormat="1">
      <c r="B524" s="200"/>
      <c r="C524" s="201"/>
      <c r="D524" s="190" t="s">
        <v>138</v>
      </c>
      <c r="E524" s="202" t="s">
        <v>18</v>
      </c>
      <c r="F524" s="203" t="s">
        <v>196</v>
      </c>
      <c r="G524" s="201"/>
      <c r="H524" s="204">
        <v>1.5</v>
      </c>
      <c r="I524" s="205"/>
      <c r="J524" s="201"/>
      <c r="K524" s="201"/>
      <c r="L524" s="206"/>
      <c r="M524" s="207"/>
      <c r="N524" s="208"/>
      <c r="O524" s="208"/>
      <c r="P524" s="208"/>
      <c r="Q524" s="208"/>
      <c r="R524" s="208"/>
      <c r="S524" s="208"/>
      <c r="T524" s="209"/>
      <c r="AT524" s="210" t="s">
        <v>138</v>
      </c>
      <c r="AU524" s="210" t="s">
        <v>134</v>
      </c>
      <c r="AV524" s="14" t="s">
        <v>126</v>
      </c>
      <c r="AW524" s="14" t="s">
        <v>32</v>
      </c>
      <c r="AX524" s="14" t="s">
        <v>71</v>
      </c>
      <c r="AY524" s="210" t="s">
        <v>125</v>
      </c>
    </row>
    <row r="525" spans="1:65" s="13" customFormat="1">
      <c r="B525" s="188"/>
      <c r="C525" s="189"/>
      <c r="D525" s="190" t="s">
        <v>138</v>
      </c>
      <c r="E525" s="191" t="s">
        <v>18</v>
      </c>
      <c r="F525" s="192" t="s">
        <v>1145</v>
      </c>
      <c r="G525" s="189"/>
      <c r="H525" s="193">
        <v>1.2</v>
      </c>
      <c r="I525" s="194"/>
      <c r="J525" s="189"/>
      <c r="K525" s="189"/>
      <c r="L525" s="195"/>
      <c r="M525" s="196"/>
      <c r="N525" s="197"/>
      <c r="O525" s="197"/>
      <c r="P525" s="197"/>
      <c r="Q525" s="197"/>
      <c r="R525" s="197"/>
      <c r="S525" s="197"/>
      <c r="T525" s="198"/>
      <c r="AT525" s="199" t="s">
        <v>138</v>
      </c>
      <c r="AU525" s="199" t="s">
        <v>134</v>
      </c>
      <c r="AV525" s="13" t="s">
        <v>134</v>
      </c>
      <c r="AW525" s="13" t="s">
        <v>32</v>
      </c>
      <c r="AX525" s="13" t="s">
        <v>71</v>
      </c>
      <c r="AY525" s="199" t="s">
        <v>125</v>
      </c>
    </row>
    <row r="526" spans="1:65" s="14" customFormat="1">
      <c r="B526" s="200"/>
      <c r="C526" s="201"/>
      <c r="D526" s="190" t="s">
        <v>138</v>
      </c>
      <c r="E526" s="202" t="s">
        <v>18</v>
      </c>
      <c r="F526" s="203" t="s">
        <v>196</v>
      </c>
      <c r="G526" s="201"/>
      <c r="H526" s="204">
        <v>1.2</v>
      </c>
      <c r="I526" s="205"/>
      <c r="J526" s="201"/>
      <c r="K526" s="201"/>
      <c r="L526" s="206"/>
      <c r="M526" s="207"/>
      <c r="N526" s="208"/>
      <c r="O526" s="208"/>
      <c r="P526" s="208"/>
      <c r="Q526" s="208"/>
      <c r="R526" s="208"/>
      <c r="S526" s="208"/>
      <c r="T526" s="209"/>
      <c r="AT526" s="210" t="s">
        <v>138</v>
      </c>
      <c r="AU526" s="210" t="s">
        <v>134</v>
      </c>
      <c r="AV526" s="14" t="s">
        <v>126</v>
      </c>
      <c r="AW526" s="14" t="s">
        <v>32</v>
      </c>
      <c r="AX526" s="14" t="s">
        <v>71</v>
      </c>
      <c r="AY526" s="210" t="s">
        <v>125</v>
      </c>
    </row>
    <row r="527" spans="1:65" s="13" customFormat="1">
      <c r="B527" s="188"/>
      <c r="C527" s="189"/>
      <c r="D527" s="190" t="s">
        <v>138</v>
      </c>
      <c r="E527" s="191" t="s">
        <v>18</v>
      </c>
      <c r="F527" s="192" t="s">
        <v>1146</v>
      </c>
      <c r="G527" s="189"/>
      <c r="H527" s="193">
        <v>7.56</v>
      </c>
      <c r="I527" s="194"/>
      <c r="J527" s="189"/>
      <c r="K527" s="189"/>
      <c r="L527" s="195"/>
      <c r="M527" s="196"/>
      <c r="N527" s="197"/>
      <c r="O527" s="197"/>
      <c r="P527" s="197"/>
      <c r="Q527" s="197"/>
      <c r="R527" s="197"/>
      <c r="S527" s="197"/>
      <c r="T527" s="198"/>
      <c r="AT527" s="199" t="s">
        <v>138</v>
      </c>
      <c r="AU527" s="199" t="s">
        <v>134</v>
      </c>
      <c r="AV527" s="13" t="s">
        <v>134</v>
      </c>
      <c r="AW527" s="13" t="s">
        <v>32</v>
      </c>
      <c r="AX527" s="13" t="s">
        <v>71</v>
      </c>
      <c r="AY527" s="199" t="s">
        <v>125</v>
      </c>
    </row>
    <row r="528" spans="1:65" s="14" customFormat="1">
      <c r="B528" s="200"/>
      <c r="C528" s="201"/>
      <c r="D528" s="190" t="s">
        <v>138</v>
      </c>
      <c r="E528" s="202" t="s">
        <v>18</v>
      </c>
      <c r="F528" s="203" t="s">
        <v>196</v>
      </c>
      <c r="G528" s="201"/>
      <c r="H528" s="204">
        <v>7.56</v>
      </c>
      <c r="I528" s="205"/>
      <c r="J528" s="201"/>
      <c r="K528" s="201"/>
      <c r="L528" s="206"/>
      <c r="M528" s="207"/>
      <c r="N528" s="208"/>
      <c r="O528" s="208"/>
      <c r="P528" s="208"/>
      <c r="Q528" s="208"/>
      <c r="R528" s="208"/>
      <c r="S528" s="208"/>
      <c r="T528" s="209"/>
      <c r="AT528" s="210" t="s">
        <v>138</v>
      </c>
      <c r="AU528" s="210" t="s">
        <v>134</v>
      </c>
      <c r="AV528" s="14" t="s">
        <v>126</v>
      </c>
      <c r="AW528" s="14" t="s">
        <v>32</v>
      </c>
      <c r="AX528" s="14" t="s">
        <v>71</v>
      </c>
      <c r="AY528" s="210" t="s">
        <v>125</v>
      </c>
    </row>
    <row r="529" spans="1:65" s="13" customFormat="1">
      <c r="B529" s="188"/>
      <c r="C529" s="189"/>
      <c r="D529" s="190" t="s">
        <v>138</v>
      </c>
      <c r="E529" s="191" t="s">
        <v>18</v>
      </c>
      <c r="F529" s="192" t="s">
        <v>1147</v>
      </c>
      <c r="G529" s="189"/>
      <c r="H529" s="193">
        <v>15.532</v>
      </c>
      <c r="I529" s="194"/>
      <c r="J529" s="189"/>
      <c r="K529" s="189"/>
      <c r="L529" s="195"/>
      <c r="M529" s="196"/>
      <c r="N529" s="197"/>
      <c r="O529" s="197"/>
      <c r="P529" s="197"/>
      <c r="Q529" s="197"/>
      <c r="R529" s="197"/>
      <c r="S529" s="197"/>
      <c r="T529" s="198"/>
      <c r="AT529" s="199" t="s">
        <v>138</v>
      </c>
      <c r="AU529" s="199" t="s">
        <v>134</v>
      </c>
      <c r="AV529" s="13" t="s">
        <v>134</v>
      </c>
      <c r="AW529" s="13" t="s">
        <v>32</v>
      </c>
      <c r="AX529" s="13" t="s">
        <v>71</v>
      </c>
      <c r="AY529" s="199" t="s">
        <v>125</v>
      </c>
    </row>
    <row r="530" spans="1:65" s="14" customFormat="1">
      <c r="B530" s="200"/>
      <c r="C530" s="201"/>
      <c r="D530" s="190" t="s">
        <v>138</v>
      </c>
      <c r="E530" s="202" t="s">
        <v>18</v>
      </c>
      <c r="F530" s="203" t="s">
        <v>196</v>
      </c>
      <c r="G530" s="201"/>
      <c r="H530" s="204">
        <v>15.532</v>
      </c>
      <c r="I530" s="205"/>
      <c r="J530" s="201"/>
      <c r="K530" s="201"/>
      <c r="L530" s="206"/>
      <c r="M530" s="207"/>
      <c r="N530" s="208"/>
      <c r="O530" s="208"/>
      <c r="P530" s="208"/>
      <c r="Q530" s="208"/>
      <c r="R530" s="208"/>
      <c r="S530" s="208"/>
      <c r="T530" s="209"/>
      <c r="AT530" s="210" t="s">
        <v>138</v>
      </c>
      <c r="AU530" s="210" t="s">
        <v>134</v>
      </c>
      <c r="AV530" s="14" t="s">
        <v>126</v>
      </c>
      <c r="AW530" s="14" t="s">
        <v>32</v>
      </c>
      <c r="AX530" s="14" t="s">
        <v>71</v>
      </c>
      <c r="AY530" s="210" t="s">
        <v>125</v>
      </c>
    </row>
    <row r="531" spans="1:65" s="15" customFormat="1">
      <c r="B531" s="211"/>
      <c r="C531" s="212"/>
      <c r="D531" s="190" t="s">
        <v>138</v>
      </c>
      <c r="E531" s="213" t="s">
        <v>18</v>
      </c>
      <c r="F531" s="214" t="s">
        <v>198</v>
      </c>
      <c r="G531" s="212"/>
      <c r="H531" s="215">
        <v>27.292000000000002</v>
      </c>
      <c r="I531" s="216"/>
      <c r="J531" s="212"/>
      <c r="K531" s="212"/>
      <c r="L531" s="217"/>
      <c r="M531" s="218"/>
      <c r="N531" s="219"/>
      <c r="O531" s="219"/>
      <c r="P531" s="219"/>
      <c r="Q531" s="219"/>
      <c r="R531" s="219"/>
      <c r="S531" s="219"/>
      <c r="T531" s="220"/>
      <c r="AT531" s="221" t="s">
        <v>138</v>
      </c>
      <c r="AU531" s="221" t="s">
        <v>134</v>
      </c>
      <c r="AV531" s="15" t="s">
        <v>133</v>
      </c>
      <c r="AW531" s="15" t="s">
        <v>32</v>
      </c>
      <c r="AX531" s="15" t="s">
        <v>76</v>
      </c>
      <c r="AY531" s="221" t="s">
        <v>125</v>
      </c>
    </row>
    <row r="532" spans="1:65" s="2" customFormat="1" ht="16.5" customHeight="1">
      <c r="A532" s="36"/>
      <c r="B532" s="37"/>
      <c r="C532" s="170" t="s">
        <v>1148</v>
      </c>
      <c r="D532" s="170" t="s">
        <v>128</v>
      </c>
      <c r="E532" s="171" t="s">
        <v>1149</v>
      </c>
      <c r="F532" s="172" t="s">
        <v>1150</v>
      </c>
      <c r="G532" s="173" t="s">
        <v>131</v>
      </c>
      <c r="H532" s="174">
        <v>27.292000000000002</v>
      </c>
      <c r="I532" s="175"/>
      <c r="J532" s="176">
        <f>ROUND(I532*H532,2)</f>
        <v>0</v>
      </c>
      <c r="K532" s="172" t="s">
        <v>959</v>
      </c>
      <c r="L532" s="41"/>
      <c r="M532" s="177" t="s">
        <v>18</v>
      </c>
      <c r="N532" s="178" t="s">
        <v>43</v>
      </c>
      <c r="O532" s="66"/>
      <c r="P532" s="179">
        <f>O532*H532</f>
        <v>0</v>
      </c>
      <c r="Q532" s="179">
        <v>0</v>
      </c>
      <c r="R532" s="179">
        <f>Q532*H532</f>
        <v>0</v>
      </c>
      <c r="S532" s="179">
        <v>0</v>
      </c>
      <c r="T532" s="180">
        <f>S532*H532</f>
        <v>0</v>
      </c>
      <c r="U532" s="36"/>
      <c r="V532" s="36"/>
      <c r="W532" s="36"/>
      <c r="X532" s="36"/>
      <c r="Y532" s="36"/>
      <c r="Z532" s="36"/>
      <c r="AA532" s="36"/>
      <c r="AB532" s="36"/>
      <c r="AC532" s="36"/>
      <c r="AD532" s="36"/>
      <c r="AE532" s="36"/>
      <c r="AR532" s="181" t="s">
        <v>216</v>
      </c>
      <c r="AT532" s="181" t="s">
        <v>128</v>
      </c>
      <c r="AU532" s="181" t="s">
        <v>134</v>
      </c>
      <c r="AY532" s="19" t="s">
        <v>125</v>
      </c>
      <c r="BE532" s="182">
        <f>IF(N532="základní",J532,0)</f>
        <v>0</v>
      </c>
      <c r="BF532" s="182">
        <f>IF(N532="snížená",J532,0)</f>
        <v>0</v>
      </c>
      <c r="BG532" s="182">
        <f>IF(N532="zákl. přenesená",J532,0)</f>
        <v>0</v>
      </c>
      <c r="BH532" s="182">
        <f>IF(N532="sníž. přenesená",J532,0)</f>
        <v>0</v>
      </c>
      <c r="BI532" s="182">
        <f>IF(N532="nulová",J532,0)</f>
        <v>0</v>
      </c>
      <c r="BJ532" s="19" t="s">
        <v>134</v>
      </c>
      <c r="BK532" s="182">
        <f>ROUND(I532*H532,2)</f>
        <v>0</v>
      </c>
      <c r="BL532" s="19" t="s">
        <v>216</v>
      </c>
      <c r="BM532" s="181" t="s">
        <v>1151</v>
      </c>
    </row>
    <row r="533" spans="1:65" s="2" customFormat="1">
      <c r="A533" s="36"/>
      <c r="B533" s="37"/>
      <c r="C533" s="38"/>
      <c r="D533" s="183" t="s">
        <v>136</v>
      </c>
      <c r="E533" s="38"/>
      <c r="F533" s="184" t="s">
        <v>1152</v>
      </c>
      <c r="G533" s="38"/>
      <c r="H533" s="38"/>
      <c r="I533" s="185"/>
      <c r="J533" s="38"/>
      <c r="K533" s="38"/>
      <c r="L533" s="41"/>
      <c r="M533" s="186"/>
      <c r="N533" s="187"/>
      <c r="O533" s="66"/>
      <c r="P533" s="66"/>
      <c r="Q533" s="66"/>
      <c r="R533" s="66"/>
      <c r="S533" s="66"/>
      <c r="T533" s="67"/>
      <c r="U533" s="36"/>
      <c r="V533" s="36"/>
      <c r="W533" s="36"/>
      <c r="X533" s="36"/>
      <c r="Y533" s="36"/>
      <c r="Z533" s="36"/>
      <c r="AA533" s="36"/>
      <c r="AB533" s="36"/>
      <c r="AC533" s="36"/>
      <c r="AD533" s="36"/>
      <c r="AE533" s="36"/>
      <c r="AT533" s="19" t="s">
        <v>136</v>
      </c>
      <c r="AU533" s="19" t="s">
        <v>134</v>
      </c>
    </row>
    <row r="534" spans="1:65" s="2" customFormat="1" ht="16.5" customHeight="1">
      <c r="A534" s="36"/>
      <c r="B534" s="37"/>
      <c r="C534" s="170" t="s">
        <v>1153</v>
      </c>
      <c r="D534" s="170" t="s">
        <v>128</v>
      </c>
      <c r="E534" s="171" t="s">
        <v>1154</v>
      </c>
      <c r="F534" s="172" t="s">
        <v>1155</v>
      </c>
      <c r="G534" s="173" t="s">
        <v>131</v>
      </c>
      <c r="H534" s="174">
        <v>27.292000000000002</v>
      </c>
      <c r="I534" s="175"/>
      <c r="J534" s="176">
        <f>ROUND(I534*H534,2)</f>
        <v>0</v>
      </c>
      <c r="K534" s="172" t="s">
        <v>959</v>
      </c>
      <c r="L534" s="41"/>
      <c r="M534" s="177" t="s">
        <v>18</v>
      </c>
      <c r="N534" s="178" t="s">
        <v>43</v>
      </c>
      <c r="O534" s="66"/>
      <c r="P534" s="179">
        <f>O534*H534</f>
        <v>0</v>
      </c>
      <c r="Q534" s="179">
        <v>2.0000000000000002E-5</v>
      </c>
      <c r="R534" s="179">
        <f>Q534*H534</f>
        <v>5.4584000000000013E-4</v>
      </c>
      <c r="S534" s="179">
        <v>0</v>
      </c>
      <c r="T534" s="180">
        <f>S534*H534</f>
        <v>0</v>
      </c>
      <c r="U534" s="36"/>
      <c r="V534" s="36"/>
      <c r="W534" s="36"/>
      <c r="X534" s="36"/>
      <c r="Y534" s="36"/>
      <c r="Z534" s="36"/>
      <c r="AA534" s="36"/>
      <c r="AB534" s="36"/>
      <c r="AC534" s="36"/>
      <c r="AD534" s="36"/>
      <c r="AE534" s="36"/>
      <c r="AR534" s="181" t="s">
        <v>216</v>
      </c>
      <c r="AT534" s="181" t="s">
        <v>128</v>
      </c>
      <c r="AU534" s="181" t="s">
        <v>134</v>
      </c>
      <c r="AY534" s="19" t="s">
        <v>125</v>
      </c>
      <c r="BE534" s="182">
        <f>IF(N534="základní",J534,0)</f>
        <v>0</v>
      </c>
      <c r="BF534" s="182">
        <f>IF(N534="snížená",J534,0)</f>
        <v>0</v>
      </c>
      <c r="BG534" s="182">
        <f>IF(N534="zákl. přenesená",J534,0)</f>
        <v>0</v>
      </c>
      <c r="BH534" s="182">
        <f>IF(N534="sníž. přenesená",J534,0)</f>
        <v>0</v>
      </c>
      <c r="BI534" s="182">
        <f>IF(N534="nulová",J534,0)</f>
        <v>0</v>
      </c>
      <c r="BJ534" s="19" t="s">
        <v>134</v>
      </c>
      <c r="BK534" s="182">
        <f>ROUND(I534*H534,2)</f>
        <v>0</v>
      </c>
      <c r="BL534" s="19" t="s">
        <v>216</v>
      </c>
      <c r="BM534" s="181" t="s">
        <v>1156</v>
      </c>
    </row>
    <row r="535" spans="1:65" s="2" customFormat="1">
      <c r="A535" s="36"/>
      <c r="B535" s="37"/>
      <c r="C535" s="38"/>
      <c r="D535" s="183" t="s">
        <v>136</v>
      </c>
      <c r="E535" s="38"/>
      <c r="F535" s="184" t="s">
        <v>1157</v>
      </c>
      <c r="G535" s="38"/>
      <c r="H535" s="38"/>
      <c r="I535" s="185"/>
      <c r="J535" s="38"/>
      <c r="K535" s="38"/>
      <c r="L535" s="41"/>
      <c r="M535" s="186"/>
      <c r="N535" s="187"/>
      <c r="O535" s="66"/>
      <c r="P535" s="66"/>
      <c r="Q535" s="66"/>
      <c r="R535" s="66"/>
      <c r="S535" s="66"/>
      <c r="T535" s="67"/>
      <c r="U535" s="36"/>
      <c r="V535" s="36"/>
      <c r="W535" s="36"/>
      <c r="X535" s="36"/>
      <c r="Y535" s="36"/>
      <c r="Z535" s="36"/>
      <c r="AA535" s="36"/>
      <c r="AB535" s="36"/>
      <c r="AC535" s="36"/>
      <c r="AD535" s="36"/>
      <c r="AE535" s="36"/>
      <c r="AT535" s="19" t="s">
        <v>136</v>
      </c>
      <c r="AU535" s="19" t="s">
        <v>134</v>
      </c>
    </row>
    <row r="536" spans="1:65" s="2" customFormat="1" ht="16.5" customHeight="1">
      <c r="A536" s="36"/>
      <c r="B536" s="37"/>
      <c r="C536" s="170" t="s">
        <v>1158</v>
      </c>
      <c r="D536" s="170" t="s">
        <v>128</v>
      </c>
      <c r="E536" s="171" t="s">
        <v>1159</v>
      </c>
      <c r="F536" s="172" t="s">
        <v>1160</v>
      </c>
      <c r="G536" s="173" t="s">
        <v>131</v>
      </c>
      <c r="H536" s="174">
        <v>27.292000000000002</v>
      </c>
      <c r="I536" s="175"/>
      <c r="J536" s="176">
        <f>ROUND(I536*H536,2)</f>
        <v>0</v>
      </c>
      <c r="K536" s="172" t="s">
        <v>959</v>
      </c>
      <c r="L536" s="41"/>
      <c r="M536" s="177" t="s">
        <v>18</v>
      </c>
      <c r="N536" s="178" t="s">
        <v>43</v>
      </c>
      <c r="O536" s="66"/>
      <c r="P536" s="179">
        <f>O536*H536</f>
        <v>0</v>
      </c>
      <c r="Q536" s="179">
        <v>1.2999999999999999E-4</v>
      </c>
      <c r="R536" s="179">
        <f>Q536*H536</f>
        <v>3.5479599999999997E-3</v>
      </c>
      <c r="S536" s="179">
        <v>0</v>
      </c>
      <c r="T536" s="180">
        <f>S536*H536</f>
        <v>0</v>
      </c>
      <c r="U536" s="36"/>
      <c r="V536" s="36"/>
      <c r="W536" s="36"/>
      <c r="X536" s="36"/>
      <c r="Y536" s="36"/>
      <c r="Z536" s="36"/>
      <c r="AA536" s="36"/>
      <c r="AB536" s="36"/>
      <c r="AC536" s="36"/>
      <c r="AD536" s="36"/>
      <c r="AE536" s="36"/>
      <c r="AR536" s="181" t="s">
        <v>216</v>
      </c>
      <c r="AT536" s="181" t="s">
        <v>128</v>
      </c>
      <c r="AU536" s="181" t="s">
        <v>134</v>
      </c>
      <c r="AY536" s="19" t="s">
        <v>125</v>
      </c>
      <c r="BE536" s="182">
        <f>IF(N536="základní",J536,0)</f>
        <v>0</v>
      </c>
      <c r="BF536" s="182">
        <f>IF(N536="snížená",J536,0)</f>
        <v>0</v>
      </c>
      <c r="BG536" s="182">
        <f>IF(N536="zákl. přenesená",J536,0)</f>
        <v>0</v>
      </c>
      <c r="BH536" s="182">
        <f>IF(N536="sníž. přenesená",J536,0)</f>
        <v>0</v>
      </c>
      <c r="BI536" s="182">
        <f>IF(N536="nulová",J536,0)</f>
        <v>0</v>
      </c>
      <c r="BJ536" s="19" t="s">
        <v>134</v>
      </c>
      <c r="BK536" s="182">
        <f>ROUND(I536*H536,2)</f>
        <v>0</v>
      </c>
      <c r="BL536" s="19" t="s">
        <v>216</v>
      </c>
      <c r="BM536" s="181" t="s">
        <v>1161</v>
      </c>
    </row>
    <row r="537" spans="1:65" s="2" customFormat="1">
      <c r="A537" s="36"/>
      <c r="B537" s="37"/>
      <c r="C537" s="38"/>
      <c r="D537" s="183" t="s">
        <v>136</v>
      </c>
      <c r="E537" s="38"/>
      <c r="F537" s="184" t="s">
        <v>1162</v>
      </c>
      <c r="G537" s="38"/>
      <c r="H537" s="38"/>
      <c r="I537" s="185"/>
      <c r="J537" s="38"/>
      <c r="K537" s="38"/>
      <c r="L537" s="41"/>
      <c r="M537" s="186"/>
      <c r="N537" s="187"/>
      <c r="O537" s="66"/>
      <c r="P537" s="66"/>
      <c r="Q537" s="66"/>
      <c r="R537" s="66"/>
      <c r="S537" s="66"/>
      <c r="T537" s="67"/>
      <c r="U537" s="36"/>
      <c r="V537" s="36"/>
      <c r="W537" s="36"/>
      <c r="X537" s="36"/>
      <c r="Y537" s="36"/>
      <c r="Z537" s="36"/>
      <c r="AA537" s="36"/>
      <c r="AB537" s="36"/>
      <c r="AC537" s="36"/>
      <c r="AD537" s="36"/>
      <c r="AE537" s="36"/>
      <c r="AT537" s="19" t="s">
        <v>136</v>
      </c>
      <c r="AU537" s="19" t="s">
        <v>134</v>
      </c>
    </row>
    <row r="538" spans="1:65" s="2" customFormat="1" ht="16.5" customHeight="1">
      <c r="A538" s="36"/>
      <c r="B538" s="37"/>
      <c r="C538" s="170" t="s">
        <v>1163</v>
      </c>
      <c r="D538" s="170" t="s">
        <v>128</v>
      </c>
      <c r="E538" s="171" t="s">
        <v>1164</v>
      </c>
      <c r="F538" s="172" t="s">
        <v>1165</v>
      </c>
      <c r="G538" s="173" t="s">
        <v>131</v>
      </c>
      <c r="H538" s="174">
        <v>27.292000000000002</v>
      </c>
      <c r="I538" s="175"/>
      <c r="J538" s="176">
        <f>ROUND(I538*H538,2)</f>
        <v>0</v>
      </c>
      <c r="K538" s="172" t="s">
        <v>959</v>
      </c>
      <c r="L538" s="41"/>
      <c r="M538" s="177" t="s">
        <v>18</v>
      </c>
      <c r="N538" s="178" t="s">
        <v>43</v>
      </c>
      <c r="O538" s="66"/>
      <c r="P538" s="179">
        <f>O538*H538</f>
        <v>0</v>
      </c>
      <c r="Q538" s="179">
        <v>1.2E-4</v>
      </c>
      <c r="R538" s="179">
        <f>Q538*H538</f>
        <v>3.2750400000000003E-3</v>
      </c>
      <c r="S538" s="179">
        <v>0</v>
      </c>
      <c r="T538" s="180">
        <f>S538*H538</f>
        <v>0</v>
      </c>
      <c r="U538" s="36"/>
      <c r="V538" s="36"/>
      <c r="W538" s="36"/>
      <c r="X538" s="36"/>
      <c r="Y538" s="36"/>
      <c r="Z538" s="36"/>
      <c r="AA538" s="36"/>
      <c r="AB538" s="36"/>
      <c r="AC538" s="36"/>
      <c r="AD538" s="36"/>
      <c r="AE538" s="36"/>
      <c r="AR538" s="181" t="s">
        <v>216</v>
      </c>
      <c r="AT538" s="181" t="s">
        <v>128</v>
      </c>
      <c r="AU538" s="181" t="s">
        <v>134</v>
      </c>
      <c r="AY538" s="19" t="s">
        <v>125</v>
      </c>
      <c r="BE538" s="182">
        <f>IF(N538="základní",J538,0)</f>
        <v>0</v>
      </c>
      <c r="BF538" s="182">
        <f>IF(N538="snížená",J538,0)</f>
        <v>0</v>
      </c>
      <c r="BG538" s="182">
        <f>IF(N538="zákl. přenesená",J538,0)</f>
        <v>0</v>
      </c>
      <c r="BH538" s="182">
        <f>IF(N538="sníž. přenesená",J538,0)</f>
        <v>0</v>
      </c>
      <c r="BI538" s="182">
        <f>IF(N538="nulová",J538,0)</f>
        <v>0</v>
      </c>
      <c r="BJ538" s="19" t="s">
        <v>134</v>
      </c>
      <c r="BK538" s="182">
        <f>ROUND(I538*H538,2)</f>
        <v>0</v>
      </c>
      <c r="BL538" s="19" t="s">
        <v>216</v>
      </c>
      <c r="BM538" s="181" t="s">
        <v>1166</v>
      </c>
    </row>
    <row r="539" spans="1:65" s="2" customFormat="1">
      <c r="A539" s="36"/>
      <c r="B539" s="37"/>
      <c r="C539" s="38"/>
      <c r="D539" s="183" t="s">
        <v>136</v>
      </c>
      <c r="E539" s="38"/>
      <c r="F539" s="184" t="s">
        <v>1167</v>
      </c>
      <c r="G539" s="38"/>
      <c r="H539" s="38"/>
      <c r="I539" s="185"/>
      <c r="J539" s="38"/>
      <c r="K539" s="38"/>
      <c r="L539" s="41"/>
      <c r="M539" s="186"/>
      <c r="N539" s="187"/>
      <c r="O539" s="66"/>
      <c r="P539" s="66"/>
      <c r="Q539" s="66"/>
      <c r="R539" s="66"/>
      <c r="S539" s="66"/>
      <c r="T539" s="67"/>
      <c r="U539" s="36"/>
      <c r="V539" s="36"/>
      <c r="W539" s="36"/>
      <c r="X539" s="36"/>
      <c r="Y539" s="36"/>
      <c r="Z539" s="36"/>
      <c r="AA539" s="36"/>
      <c r="AB539" s="36"/>
      <c r="AC539" s="36"/>
      <c r="AD539" s="36"/>
      <c r="AE539" s="36"/>
      <c r="AT539" s="19" t="s">
        <v>136</v>
      </c>
      <c r="AU539" s="19" t="s">
        <v>134</v>
      </c>
    </row>
    <row r="540" spans="1:65" s="2" customFormat="1" ht="24.15" customHeight="1">
      <c r="A540" s="36"/>
      <c r="B540" s="37"/>
      <c r="C540" s="170" t="s">
        <v>1168</v>
      </c>
      <c r="D540" s="170" t="s">
        <v>128</v>
      </c>
      <c r="E540" s="171" t="s">
        <v>1169</v>
      </c>
      <c r="F540" s="172" t="s">
        <v>1170</v>
      </c>
      <c r="G540" s="173" t="s">
        <v>131</v>
      </c>
      <c r="H540" s="174">
        <v>27.292000000000002</v>
      </c>
      <c r="I540" s="175"/>
      <c r="J540" s="176">
        <f>ROUND(I540*H540,2)</f>
        <v>0</v>
      </c>
      <c r="K540" s="172" t="s">
        <v>959</v>
      </c>
      <c r="L540" s="41"/>
      <c r="M540" s="177" t="s">
        <v>18</v>
      </c>
      <c r="N540" s="178" t="s">
        <v>43</v>
      </c>
      <c r="O540" s="66"/>
      <c r="P540" s="179">
        <f>O540*H540</f>
        <v>0</v>
      </c>
      <c r="Q540" s="179">
        <v>3.2000000000000003E-4</v>
      </c>
      <c r="R540" s="179">
        <f>Q540*H540</f>
        <v>8.733440000000002E-3</v>
      </c>
      <c r="S540" s="179">
        <v>0</v>
      </c>
      <c r="T540" s="180">
        <f>S540*H540</f>
        <v>0</v>
      </c>
      <c r="U540" s="36"/>
      <c r="V540" s="36"/>
      <c r="W540" s="36"/>
      <c r="X540" s="36"/>
      <c r="Y540" s="36"/>
      <c r="Z540" s="36"/>
      <c r="AA540" s="36"/>
      <c r="AB540" s="36"/>
      <c r="AC540" s="36"/>
      <c r="AD540" s="36"/>
      <c r="AE540" s="36"/>
      <c r="AR540" s="181" t="s">
        <v>216</v>
      </c>
      <c r="AT540" s="181" t="s">
        <v>128</v>
      </c>
      <c r="AU540" s="181" t="s">
        <v>134</v>
      </c>
      <c r="AY540" s="19" t="s">
        <v>125</v>
      </c>
      <c r="BE540" s="182">
        <f>IF(N540="základní",J540,0)</f>
        <v>0</v>
      </c>
      <c r="BF540" s="182">
        <f>IF(N540="snížená",J540,0)</f>
        <v>0</v>
      </c>
      <c r="BG540" s="182">
        <f>IF(N540="zákl. přenesená",J540,0)</f>
        <v>0</v>
      </c>
      <c r="BH540" s="182">
        <f>IF(N540="sníž. přenesená",J540,0)</f>
        <v>0</v>
      </c>
      <c r="BI540" s="182">
        <f>IF(N540="nulová",J540,0)</f>
        <v>0</v>
      </c>
      <c r="BJ540" s="19" t="s">
        <v>134</v>
      </c>
      <c r="BK540" s="182">
        <f>ROUND(I540*H540,2)</f>
        <v>0</v>
      </c>
      <c r="BL540" s="19" t="s">
        <v>216</v>
      </c>
      <c r="BM540" s="181" t="s">
        <v>1171</v>
      </c>
    </row>
    <row r="541" spans="1:65" s="2" customFormat="1">
      <c r="A541" s="36"/>
      <c r="B541" s="37"/>
      <c r="C541" s="38"/>
      <c r="D541" s="183" t="s">
        <v>136</v>
      </c>
      <c r="E541" s="38"/>
      <c r="F541" s="184" t="s">
        <v>1172</v>
      </c>
      <c r="G541" s="38"/>
      <c r="H541" s="38"/>
      <c r="I541" s="185"/>
      <c r="J541" s="38"/>
      <c r="K541" s="38"/>
      <c r="L541" s="41"/>
      <c r="M541" s="186"/>
      <c r="N541" s="187"/>
      <c r="O541" s="66"/>
      <c r="P541" s="66"/>
      <c r="Q541" s="66"/>
      <c r="R541" s="66"/>
      <c r="S541" s="66"/>
      <c r="T541" s="67"/>
      <c r="U541" s="36"/>
      <c r="V541" s="36"/>
      <c r="W541" s="36"/>
      <c r="X541" s="36"/>
      <c r="Y541" s="36"/>
      <c r="Z541" s="36"/>
      <c r="AA541" s="36"/>
      <c r="AB541" s="36"/>
      <c r="AC541" s="36"/>
      <c r="AD541" s="36"/>
      <c r="AE541" s="36"/>
      <c r="AT541" s="19" t="s">
        <v>136</v>
      </c>
      <c r="AU541" s="19" t="s">
        <v>134</v>
      </c>
    </row>
    <row r="542" spans="1:65" s="2" customFormat="1" ht="21.75" customHeight="1">
      <c r="A542" s="36"/>
      <c r="B542" s="37"/>
      <c r="C542" s="170" t="s">
        <v>1173</v>
      </c>
      <c r="D542" s="170" t="s">
        <v>128</v>
      </c>
      <c r="E542" s="171" t="s">
        <v>1174</v>
      </c>
      <c r="F542" s="172" t="s">
        <v>1175</v>
      </c>
      <c r="G542" s="173" t="s">
        <v>131</v>
      </c>
      <c r="H542" s="174">
        <v>9.0749999999999993</v>
      </c>
      <c r="I542" s="175"/>
      <c r="J542" s="176">
        <f>ROUND(I542*H542,2)</f>
        <v>0</v>
      </c>
      <c r="K542" s="172" t="s">
        <v>132</v>
      </c>
      <c r="L542" s="41"/>
      <c r="M542" s="177" t="s">
        <v>18</v>
      </c>
      <c r="N542" s="178" t="s">
        <v>43</v>
      </c>
      <c r="O542" s="66"/>
      <c r="P542" s="179">
        <f>O542*H542</f>
        <v>0</v>
      </c>
      <c r="Q542" s="179">
        <v>6.9999999999999994E-5</v>
      </c>
      <c r="R542" s="179">
        <f>Q542*H542</f>
        <v>6.3524999999999986E-4</v>
      </c>
      <c r="S542" s="179">
        <v>0</v>
      </c>
      <c r="T542" s="180">
        <f>S542*H542</f>
        <v>0</v>
      </c>
      <c r="U542" s="36"/>
      <c r="V542" s="36"/>
      <c r="W542" s="36"/>
      <c r="X542" s="36"/>
      <c r="Y542" s="36"/>
      <c r="Z542" s="36"/>
      <c r="AA542" s="36"/>
      <c r="AB542" s="36"/>
      <c r="AC542" s="36"/>
      <c r="AD542" s="36"/>
      <c r="AE542" s="36"/>
      <c r="AR542" s="181" t="s">
        <v>216</v>
      </c>
      <c r="AT542" s="181" t="s">
        <v>128</v>
      </c>
      <c r="AU542" s="181" t="s">
        <v>134</v>
      </c>
      <c r="AY542" s="19" t="s">
        <v>125</v>
      </c>
      <c r="BE542" s="182">
        <f>IF(N542="základní",J542,0)</f>
        <v>0</v>
      </c>
      <c r="BF542" s="182">
        <f>IF(N542="snížená",J542,0)</f>
        <v>0</v>
      </c>
      <c r="BG542" s="182">
        <f>IF(N542="zákl. přenesená",J542,0)</f>
        <v>0</v>
      </c>
      <c r="BH542" s="182">
        <f>IF(N542="sníž. přenesená",J542,0)</f>
        <v>0</v>
      </c>
      <c r="BI542" s="182">
        <f>IF(N542="nulová",J542,0)</f>
        <v>0</v>
      </c>
      <c r="BJ542" s="19" t="s">
        <v>134</v>
      </c>
      <c r="BK542" s="182">
        <f>ROUND(I542*H542,2)</f>
        <v>0</v>
      </c>
      <c r="BL542" s="19" t="s">
        <v>216</v>
      </c>
      <c r="BM542" s="181" t="s">
        <v>1176</v>
      </c>
    </row>
    <row r="543" spans="1:65" s="2" customFormat="1">
      <c r="A543" s="36"/>
      <c r="B543" s="37"/>
      <c r="C543" s="38"/>
      <c r="D543" s="183" t="s">
        <v>136</v>
      </c>
      <c r="E543" s="38"/>
      <c r="F543" s="184" t="s">
        <v>1177</v>
      </c>
      <c r="G543" s="38"/>
      <c r="H543" s="38"/>
      <c r="I543" s="185"/>
      <c r="J543" s="38"/>
      <c r="K543" s="38"/>
      <c r="L543" s="41"/>
      <c r="M543" s="186"/>
      <c r="N543" s="187"/>
      <c r="O543" s="66"/>
      <c r="P543" s="66"/>
      <c r="Q543" s="66"/>
      <c r="R543" s="66"/>
      <c r="S543" s="66"/>
      <c r="T543" s="67"/>
      <c r="U543" s="36"/>
      <c r="V543" s="36"/>
      <c r="W543" s="36"/>
      <c r="X543" s="36"/>
      <c r="Y543" s="36"/>
      <c r="Z543" s="36"/>
      <c r="AA543" s="36"/>
      <c r="AB543" s="36"/>
      <c r="AC543" s="36"/>
      <c r="AD543" s="36"/>
      <c r="AE543" s="36"/>
      <c r="AT543" s="19" t="s">
        <v>136</v>
      </c>
      <c r="AU543" s="19" t="s">
        <v>134</v>
      </c>
    </row>
    <row r="544" spans="1:65" s="13" customFormat="1">
      <c r="B544" s="188"/>
      <c r="C544" s="189"/>
      <c r="D544" s="190" t="s">
        <v>138</v>
      </c>
      <c r="E544" s="191" t="s">
        <v>18</v>
      </c>
      <c r="F544" s="192" t="s">
        <v>1178</v>
      </c>
      <c r="G544" s="189"/>
      <c r="H544" s="193">
        <v>9.0749999999999993</v>
      </c>
      <c r="I544" s="194"/>
      <c r="J544" s="189"/>
      <c r="K544" s="189"/>
      <c r="L544" s="195"/>
      <c r="M544" s="196"/>
      <c r="N544" s="197"/>
      <c r="O544" s="197"/>
      <c r="P544" s="197"/>
      <c r="Q544" s="197"/>
      <c r="R544" s="197"/>
      <c r="S544" s="197"/>
      <c r="T544" s="198"/>
      <c r="AT544" s="199" t="s">
        <v>138</v>
      </c>
      <c r="AU544" s="199" t="s">
        <v>134</v>
      </c>
      <c r="AV544" s="13" t="s">
        <v>134</v>
      </c>
      <c r="AW544" s="13" t="s">
        <v>32</v>
      </c>
      <c r="AX544" s="13" t="s">
        <v>71</v>
      </c>
      <c r="AY544" s="199" t="s">
        <v>125</v>
      </c>
    </row>
    <row r="545" spans="1:65" s="15" customFormat="1">
      <c r="B545" s="211"/>
      <c r="C545" s="212"/>
      <c r="D545" s="190" t="s">
        <v>138</v>
      </c>
      <c r="E545" s="213" t="s">
        <v>18</v>
      </c>
      <c r="F545" s="214" t="s">
        <v>198</v>
      </c>
      <c r="G545" s="212"/>
      <c r="H545" s="215">
        <v>9.0749999999999993</v>
      </c>
      <c r="I545" s="216"/>
      <c r="J545" s="212"/>
      <c r="K545" s="212"/>
      <c r="L545" s="217"/>
      <c r="M545" s="218"/>
      <c r="N545" s="219"/>
      <c r="O545" s="219"/>
      <c r="P545" s="219"/>
      <c r="Q545" s="219"/>
      <c r="R545" s="219"/>
      <c r="S545" s="219"/>
      <c r="T545" s="220"/>
      <c r="AT545" s="221" t="s">
        <v>138</v>
      </c>
      <c r="AU545" s="221" t="s">
        <v>134</v>
      </c>
      <c r="AV545" s="15" t="s">
        <v>133</v>
      </c>
      <c r="AW545" s="15" t="s">
        <v>32</v>
      </c>
      <c r="AX545" s="15" t="s">
        <v>76</v>
      </c>
      <c r="AY545" s="221" t="s">
        <v>125</v>
      </c>
    </row>
    <row r="546" spans="1:65" s="2" customFormat="1" ht="21.75" customHeight="1">
      <c r="A546" s="36"/>
      <c r="B546" s="37"/>
      <c r="C546" s="170" t="s">
        <v>1179</v>
      </c>
      <c r="D546" s="170" t="s">
        <v>128</v>
      </c>
      <c r="E546" s="171" t="s">
        <v>1180</v>
      </c>
      <c r="F546" s="172" t="s">
        <v>1181</v>
      </c>
      <c r="G546" s="173" t="s">
        <v>131</v>
      </c>
      <c r="H546" s="174">
        <v>9.0749999999999993</v>
      </c>
      <c r="I546" s="175"/>
      <c r="J546" s="176">
        <f>ROUND(I546*H546,2)</f>
        <v>0</v>
      </c>
      <c r="K546" s="172" t="s">
        <v>132</v>
      </c>
      <c r="L546" s="41"/>
      <c r="M546" s="177" t="s">
        <v>18</v>
      </c>
      <c r="N546" s="178" t="s">
        <v>43</v>
      </c>
      <c r="O546" s="66"/>
      <c r="P546" s="179">
        <f>O546*H546</f>
        <v>0</v>
      </c>
      <c r="Q546" s="179">
        <v>6.9999999999999994E-5</v>
      </c>
      <c r="R546" s="179">
        <f>Q546*H546</f>
        <v>6.3524999999999986E-4</v>
      </c>
      <c r="S546" s="179">
        <v>0</v>
      </c>
      <c r="T546" s="180">
        <f>S546*H546</f>
        <v>0</v>
      </c>
      <c r="U546" s="36"/>
      <c r="V546" s="36"/>
      <c r="W546" s="36"/>
      <c r="X546" s="36"/>
      <c r="Y546" s="36"/>
      <c r="Z546" s="36"/>
      <c r="AA546" s="36"/>
      <c r="AB546" s="36"/>
      <c r="AC546" s="36"/>
      <c r="AD546" s="36"/>
      <c r="AE546" s="36"/>
      <c r="AR546" s="181" t="s">
        <v>216</v>
      </c>
      <c r="AT546" s="181" t="s">
        <v>128</v>
      </c>
      <c r="AU546" s="181" t="s">
        <v>134</v>
      </c>
      <c r="AY546" s="19" t="s">
        <v>125</v>
      </c>
      <c r="BE546" s="182">
        <f>IF(N546="základní",J546,0)</f>
        <v>0</v>
      </c>
      <c r="BF546" s="182">
        <f>IF(N546="snížená",J546,0)</f>
        <v>0</v>
      </c>
      <c r="BG546" s="182">
        <f>IF(N546="zákl. přenesená",J546,0)</f>
        <v>0</v>
      </c>
      <c r="BH546" s="182">
        <f>IF(N546="sníž. přenesená",J546,0)</f>
        <v>0</v>
      </c>
      <c r="BI546" s="182">
        <f>IF(N546="nulová",J546,0)</f>
        <v>0</v>
      </c>
      <c r="BJ546" s="19" t="s">
        <v>134</v>
      </c>
      <c r="BK546" s="182">
        <f>ROUND(I546*H546,2)</f>
        <v>0</v>
      </c>
      <c r="BL546" s="19" t="s">
        <v>216</v>
      </c>
      <c r="BM546" s="181" t="s">
        <v>1182</v>
      </c>
    </row>
    <row r="547" spans="1:65" s="2" customFormat="1">
      <c r="A547" s="36"/>
      <c r="B547" s="37"/>
      <c r="C547" s="38"/>
      <c r="D547" s="183" t="s">
        <v>136</v>
      </c>
      <c r="E547" s="38"/>
      <c r="F547" s="184" t="s">
        <v>1183</v>
      </c>
      <c r="G547" s="38"/>
      <c r="H547" s="38"/>
      <c r="I547" s="185"/>
      <c r="J547" s="38"/>
      <c r="K547" s="38"/>
      <c r="L547" s="41"/>
      <c r="M547" s="186"/>
      <c r="N547" s="187"/>
      <c r="O547" s="66"/>
      <c r="P547" s="66"/>
      <c r="Q547" s="66"/>
      <c r="R547" s="66"/>
      <c r="S547" s="66"/>
      <c r="T547" s="67"/>
      <c r="U547" s="36"/>
      <c r="V547" s="36"/>
      <c r="W547" s="36"/>
      <c r="X547" s="36"/>
      <c r="Y547" s="36"/>
      <c r="Z547" s="36"/>
      <c r="AA547" s="36"/>
      <c r="AB547" s="36"/>
      <c r="AC547" s="36"/>
      <c r="AD547" s="36"/>
      <c r="AE547" s="36"/>
      <c r="AT547" s="19" t="s">
        <v>136</v>
      </c>
      <c r="AU547" s="19" t="s">
        <v>134</v>
      </c>
    </row>
    <row r="548" spans="1:65" s="2" customFormat="1" ht="16.5" customHeight="1">
      <c r="A548" s="36"/>
      <c r="B548" s="37"/>
      <c r="C548" s="170" t="s">
        <v>1184</v>
      </c>
      <c r="D548" s="170" t="s">
        <v>128</v>
      </c>
      <c r="E548" s="171" t="s">
        <v>1185</v>
      </c>
      <c r="F548" s="172" t="s">
        <v>1186</v>
      </c>
      <c r="G548" s="173" t="s">
        <v>131</v>
      </c>
      <c r="H548" s="174">
        <v>9.0749999999999993</v>
      </c>
      <c r="I548" s="175"/>
      <c r="J548" s="176">
        <f>ROUND(I548*H548,2)</f>
        <v>0</v>
      </c>
      <c r="K548" s="172" t="s">
        <v>132</v>
      </c>
      <c r="L548" s="41"/>
      <c r="M548" s="177" t="s">
        <v>18</v>
      </c>
      <c r="N548" s="178" t="s">
        <v>43</v>
      </c>
      <c r="O548" s="66"/>
      <c r="P548" s="179">
        <f>O548*H548</f>
        <v>0</v>
      </c>
      <c r="Q548" s="179">
        <v>1.2E-4</v>
      </c>
      <c r="R548" s="179">
        <f>Q548*H548</f>
        <v>1.0889999999999999E-3</v>
      </c>
      <c r="S548" s="179">
        <v>0</v>
      </c>
      <c r="T548" s="180">
        <f>S548*H548</f>
        <v>0</v>
      </c>
      <c r="U548" s="36"/>
      <c r="V548" s="36"/>
      <c r="W548" s="36"/>
      <c r="X548" s="36"/>
      <c r="Y548" s="36"/>
      <c r="Z548" s="36"/>
      <c r="AA548" s="36"/>
      <c r="AB548" s="36"/>
      <c r="AC548" s="36"/>
      <c r="AD548" s="36"/>
      <c r="AE548" s="36"/>
      <c r="AR548" s="181" t="s">
        <v>216</v>
      </c>
      <c r="AT548" s="181" t="s">
        <v>128</v>
      </c>
      <c r="AU548" s="181" t="s">
        <v>134</v>
      </c>
      <c r="AY548" s="19" t="s">
        <v>125</v>
      </c>
      <c r="BE548" s="182">
        <f>IF(N548="základní",J548,0)</f>
        <v>0</v>
      </c>
      <c r="BF548" s="182">
        <f>IF(N548="snížená",J548,0)</f>
        <v>0</v>
      </c>
      <c r="BG548" s="182">
        <f>IF(N548="zákl. přenesená",J548,0)</f>
        <v>0</v>
      </c>
      <c r="BH548" s="182">
        <f>IF(N548="sníž. přenesená",J548,0)</f>
        <v>0</v>
      </c>
      <c r="BI548" s="182">
        <f>IF(N548="nulová",J548,0)</f>
        <v>0</v>
      </c>
      <c r="BJ548" s="19" t="s">
        <v>134</v>
      </c>
      <c r="BK548" s="182">
        <f>ROUND(I548*H548,2)</f>
        <v>0</v>
      </c>
      <c r="BL548" s="19" t="s">
        <v>216</v>
      </c>
      <c r="BM548" s="181" t="s">
        <v>1187</v>
      </c>
    </row>
    <row r="549" spans="1:65" s="2" customFormat="1">
      <c r="A549" s="36"/>
      <c r="B549" s="37"/>
      <c r="C549" s="38"/>
      <c r="D549" s="183" t="s">
        <v>136</v>
      </c>
      <c r="E549" s="38"/>
      <c r="F549" s="184" t="s">
        <v>1188</v>
      </c>
      <c r="G549" s="38"/>
      <c r="H549" s="38"/>
      <c r="I549" s="185"/>
      <c r="J549" s="38"/>
      <c r="K549" s="38"/>
      <c r="L549" s="41"/>
      <c r="M549" s="186"/>
      <c r="N549" s="187"/>
      <c r="O549" s="66"/>
      <c r="P549" s="66"/>
      <c r="Q549" s="66"/>
      <c r="R549" s="66"/>
      <c r="S549" s="66"/>
      <c r="T549" s="67"/>
      <c r="U549" s="36"/>
      <c r="V549" s="36"/>
      <c r="W549" s="36"/>
      <c r="X549" s="36"/>
      <c r="Y549" s="36"/>
      <c r="Z549" s="36"/>
      <c r="AA549" s="36"/>
      <c r="AB549" s="36"/>
      <c r="AC549" s="36"/>
      <c r="AD549" s="36"/>
      <c r="AE549" s="36"/>
      <c r="AT549" s="19" t="s">
        <v>136</v>
      </c>
      <c r="AU549" s="19" t="s">
        <v>134</v>
      </c>
    </row>
    <row r="550" spans="1:65" s="2" customFormat="1" ht="16.5" customHeight="1">
      <c r="A550" s="36"/>
      <c r="B550" s="37"/>
      <c r="C550" s="170" t="s">
        <v>1189</v>
      </c>
      <c r="D550" s="170" t="s">
        <v>128</v>
      </c>
      <c r="E550" s="171" t="s">
        <v>1190</v>
      </c>
      <c r="F550" s="172" t="s">
        <v>1191</v>
      </c>
      <c r="G550" s="173" t="s">
        <v>131</v>
      </c>
      <c r="H550" s="174">
        <v>9.0749999999999993</v>
      </c>
      <c r="I550" s="175"/>
      <c r="J550" s="176">
        <f>ROUND(I550*H550,2)</f>
        <v>0</v>
      </c>
      <c r="K550" s="172" t="s">
        <v>132</v>
      </c>
      <c r="L550" s="41"/>
      <c r="M550" s="177" t="s">
        <v>18</v>
      </c>
      <c r="N550" s="178" t="s">
        <v>43</v>
      </c>
      <c r="O550" s="66"/>
      <c r="P550" s="179">
        <f>O550*H550</f>
        <v>0</v>
      </c>
      <c r="Q550" s="179">
        <v>1.2E-4</v>
      </c>
      <c r="R550" s="179">
        <f>Q550*H550</f>
        <v>1.0889999999999999E-3</v>
      </c>
      <c r="S550" s="179">
        <v>0</v>
      </c>
      <c r="T550" s="180">
        <f>S550*H550</f>
        <v>0</v>
      </c>
      <c r="U550" s="36"/>
      <c r="V550" s="36"/>
      <c r="W550" s="36"/>
      <c r="X550" s="36"/>
      <c r="Y550" s="36"/>
      <c r="Z550" s="36"/>
      <c r="AA550" s="36"/>
      <c r="AB550" s="36"/>
      <c r="AC550" s="36"/>
      <c r="AD550" s="36"/>
      <c r="AE550" s="36"/>
      <c r="AR550" s="181" t="s">
        <v>216</v>
      </c>
      <c r="AT550" s="181" t="s">
        <v>128</v>
      </c>
      <c r="AU550" s="181" t="s">
        <v>134</v>
      </c>
      <c r="AY550" s="19" t="s">
        <v>125</v>
      </c>
      <c r="BE550" s="182">
        <f>IF(N550="základní",J550,0)</f>
        <v>0</v>
      </c>
      <c r="BF550" s="182">
        <f>IF(N550="snížená",J550,0)</f>
        <v>0</v>
      </c>
      <c r="BG550" s="182">
        <f>IF(N550="zákl. přenesená",J550,0)</f>
        <v>0</v>
      </c>
      <c r="BH550" s="182">
        <f>IF(N550="sníž. přenesená",J550,0)</f>
        <v>0</v>
      </c>
      <c r="BI550" s="182">
        <f>IF(N550="nulová",J550,0)</f>
        <v>0</v>
      </c>
      <c r="BJ550" s="19" t="s">
        <v>134</v>
      </c>
      <c r="BK550" s="182">
        <f>ROUND(I550*H550,2)</f>
        <v>0</v>
      </c>
      <c r="BL550" s="19" t="s">
        <v>216</v>
      </c>
      <c r="BM550" s="181" t="s">
        <v>1192</v>
      </c>
    </row>
    <row r="551" spans="1:65" s="2" customFormat="1">
      <c r="A551" s="36"/>
      <c r="B551" s="37"/>
      <c r="C551" s="38"/>
      <c r="D551" s="183" t="s">
        <v>136</v>
      </c>
      <c r="E551" s="38"/>
      <c r="F551" s="184" t="s">
        <v>1193</v>
      </c>
      <c r="G551" s="38"/>
      <c r="H551" s="38"/>
      <c r="I551" s="185"/>
      <c r="J551" s="38"/>
      <c r="K551" s="38"/>
      <c r="L551" s="41"/>
      <c r="M551" s="186"/>
      <c r="N551" s="187"/>
      <c r="O551" s="66"/>
      <c r="P551" s="66"/>
      <c r="Q551" s="66"/>
      <c r="R551" s="66"/>
      <c r="S551" s="66"/>
      <c r="T551" s="67"/>
      <c r="U551" s="36"/>
      <c r="V551" s="36"/>
      <c r="W551" s="36"/>
      <c r="X551" s="36"/>
      <c r="Y551" s="36"/>
      <c r="Z551" s="36"/>
      <c r="AA551" s="36"/>
      <c r="AB551" s="36"/>
      <c r="AC551" s="36"/>
      <c r="AD551" s="36"/>
      <c r="AE551" s="36"/>
      <c r="AT551" s="19" t="s">
        <v>136</v>
      </c>
      <c r="AU551" s="19" t="s">
        <v>134</v>
      </c>
    </row>
    <row r="552" spans="1:65" s="2" customFormat="1" ht="24.15" customHeight="1">
      <c r="A552" s="36"/>
      <c r="B552" s="37"/>
      <c r="C552" s="170" t="s">
        <v>1194</v>
      </c>
      <c r="D552" s="170" t="s">
        <v>128</v>
      </c>
      <c r="E552" s="171" t="s">
        <v>1195</v>
      </c>
      <c r="F552" s="172" t="s">
        <v>1196</v>
      </c>
      <c r="G552" s="173" t="s">
        <v>131</v>
      </c>
      <c r="H552" s="174">
        <v>9.0749999999999993</v>
      </c>
      <c r="I552" s="175"/>
      <c r="J552" s="176">
        <f>ROUND(I552*H552,2)</f>
        <v>0</v>
      </c>
      <c r="K552" s="172" t="s">
        <v>132</v>
      </c>
      <c r="L552" s="41"/>
      <c r="M552" s="177" t="s">
        <v>18</v>
      </c>
      <c r="N552" s="178" t="s">
        <v>43</v>
      </c>
      <c r="O552" s="66"/>
      <c r="P552" s="179">
        <f>O552*H552</f>
        <v>0</v>
      </c>
      <c r="Q552" s="179">
        <v>3.0000000000000001E-5</v>
      </c>
      <c r="R552" s="179">
        <f>Q552*H552</f>
        <v>2.7224999999999998E-4</v>
      </c>
      <c r="S552" s="179">
        <v>0</v>
      </c>
      <c r="T552" s="180">
        <f>S552*H552</f>
        <v>0</v>
      </c>
      <c r="U552" s="36"/>
      <c r="V552" s="36"/>
      <c r="W552" s="36"/>
      <c r="X552" s="36"/>
      <c r="Y552" s="36"/>
      <c r="Z552" s="36"/>
      <c r="AA552" s="36"/>
      <c r="AB552" s="36"/>
      <c r="AC552" s="36"/>
      <c r="AD552" s="36"/>
      <c r="AE552" s="36"/>
      <c r="AR552" s="181" t="s">
        <v>216</v>
      </c>
      <c r="AT552" s="181" t="s">
        <v>128</v>
      </c>
      <c r="AU552" s="181" t="s">
        <v>134</v>
      </c>
      <c r="AY552" s="19" t="s">
        <v>125</v>
      </c>
      <c r="BE552" s="182">
        <f>IF(N552="základní",J552,0)</f>
        <v>0</v>
      </c>
      <c r="BF552" s="182">
        <f>IF(N552="snížená",J552,0)</f>
        <v>0</v>
      </c>
      <c r="BG552" s="182">
        <f>IF(N552="zákl. přenesená",J552,0)</f>
        <v>0</v>
      </c>
      <c r="BH552" s="182">
        <f>IF(N552="sníž. přenesená",J552,0)</f>
        <v>0</v>
      </c>
      <c r="BI552" s="182">
        <f>IF(N552="nulová",J552,0)</f>
        <v>0</v>
      </c>
      <c r="BJ552" s="19" t="s">
        <v>134</v>
      </c>
      <c r="BK552" s="182">
        <f>ROUND(I552*H552,2)</f>
        <v>0</v>
      </c>
      <c r="BL552" s="19" t="s">
        <v>216</v>
      </c>
      <c r="BM552" s="181" t="s">
        <v>1197</v>
      </c>
    </row>
    <row r="553" spans="1:65" s="2" customFormat="1">
      <c r="A553" s="36"/>
      <c r="B553" s="37"/>
      <c r="C553" s="38"/>
      <c r="D553" s="183" t="s">
        <v>136</v>
      </c>
      <c r="E553" s="38"/>
      <c r="F553" s="184" t="s">
        <v>1198</v>
      </c>
      <c r="G553" s="38"/>
      <c r="H553" s="38"/>
      <c r="I553" s="185"/>
      <c r="J553" s="38"/>
      <c r="K553" s="38"/>
      <c r="L553" s="41"/>
      <c r="M553" s="186"/>
      <c r="N553" s="187"/>
      <c r="O553" s="66"/>
      <c r="P553" s="66"/>
      <c r="Q553" s="66"/>
      <c r="R553" s="66"/>
      <c r="S553" s="66"/>
      <c r="T553" s="67"/>
      <c r="U553" s="36"/>
      <c r="V553" s="36"/>
      <c r="W553" s="36"/>
      <c r="X553" s="36"/>
      <c r="Y553" s="36"/>
      <c r="Z553" s="36"/>
      <c r="AA553" s="36"/>
      <c r="AB553" s="36"/>
      <c r="AC553" s="36"/>
      <c r="AD553" s="36"/>
      <c r="AE553" s="36"/>
      <c r="AT553" s="19" t="s">
        <v>136</v>
      </c>
      <c r="AU553" s="19" t="s">
        <v>134</v>
      </c>
    </row>
    <row r="554" spans="1:65" s="2" customFormat="1" ht="16.5" customHeight="1">
      <c r="A554" s="36"/>
      <c r="B554" s="37"/>
      <c r="C554" s="170" t="s">
        <v>1199</v>
      </c>
      <c r="D554" s="170" t="s">
        <v>128</v>
      </c>
      <c r="E554" s="171" t="s">
        <v>1200</v>
      </c>
      <c r="F554" s="172" t="s">
        <v>1201</v>
      </c>
      <c r="G554" s="173" t="s">
        <v>207</v>
      </c>
      <c r="H554" s="174">
        <v>10.4</v>
      </c>
      <c r="I554" s="175"/>
      <c r="J554" s="176">
        <f>ROUND(I554*H554,2)</f>
        <v>0</v>
      </c>
      <c r="K554" s="172" t="s">
        <v>959</v>
      </c>
      <c r="L554" s="41"/>
      <c r="M554" s="177" t="s">
        <v>18</v>
      </c>
      <c r="N554" s="178" t="s">
        <v>43</v>
      </c>
      <c r="O554" s="66"/>
      <c r="P554" s="179">
        <f>O554*H554</f>
        <v>0</v>
      </c>
      <c r="Q554" s="179">
        <v>3.0000000000000001E-5</v>
      </c>
      <c r="R554" s="179">
        <f>Q554*H554</f>
        <v>3.1199999999999999E-4</v>
      </c>
      <c r="S554" s="179">
        <v>0</v>
      </c>
      <c r="T554" s="180">
        <f>S554*H554</f>
        <v>0</v>
      </c>
      <c r="U554" s="36"/>
      <c r="V554" s="36"/>
      <c r="W554" s="36"/>
      <c r="X554" s="36"/>
      <c r="Y554" s="36"/>
      <c r="Z554" s="36"/>
      <c r="AA554" s="36"/>
      <c r="AB554" s="36"/>
      <c r="AC554" s="36"/>
      <c r="AD554" s="36"/>
      <c r="AE554" s="36"/>
      <c r="AR554" s="181" t="s">
        <v>216</v>
      </c>
      <c r="AT554" s="181" t="s">
        <v>128</v>
      </c>
      <c r="AU554" s="181" t="s">
        <v>134</v>
      </c>
      <c r="AY554" s="19" t="s">
        <v>125</v>
      </c>
      <c r="BE554" s="182">
        <f>IF(N554="základní",J554,0)</f>
        <v>0</v>
      </c>
      <c r="BF554" s="182">
        <f>IF(N554="snížená",J554,0)</f>
        <v>0</v>
      </c>
      <c r="BG554" s="182">
        <f>IF(N554="zákl. přenesená",J554,0)</f>
        <v>0</v>
      </c>
      <c r="BH554" s="182">
        <f>IF(N554="sníž. přenesená",J554,0)</f>
        <v>0</v>
      </c>
      <c r="BI554" s="182">
        <f>IF(N554="nulová",J554,0)</f>
        <v>0</v>
      </c>
      <c r="BJ554" s="19" t="s">
        <v>134</v>
      </c>
      <c r="BK554" s="182">
        <f>ROUND(I554*H554,2)</f>
        <v>0</v>
      </c>
      <c r="BL554" s="19" t="s">
        <v>216</v>
      </c>
      <c r="BM554" s="181" t="s">
        <v>1202</v>
      </c>
    </row>
    <row r="555" spans="1:65" s="2" customFormat="1">
      <c r="A555" s="36"/>
      <c r="B555" s="37"/>
      <c r="C555" s="38"/>
      <c r="D555" s="183" t="s">
        <v>136</v>
      </c>
      <c r="E555" s="38"/>
      <c r="F555" s="184" t="s">
        <v>1203</v>
      </c>
      <c r="G555" s="38"/>
      <c r="H555" s="38"/>
      <c r="I555" s="185"/>
      <c r="J555" s="38"/>
      <c r="K555" s="38"/>
      <c r="L555" s="41"/>
      <c r="M555" s="186"/>
      <c r="N555" s="187"/>
      <c r="O555" s="66"/>
      <c r="P555" s="66"/>
      <c r="Q555" s="66"/>
      <c r="R555" s="66"/>
      <c r="S555" s="66"/>
      <c r="T555" s="67"/>
      <c r="U555" s="36"/>
      <c r="V555" s="36"/>
      <c r="W555" s="36"/>
      <c r="X555" s="36"/>
      <c r="Y555" s="36"/>
      <c r="Z555" s="36"/>
      <c r="AA555" s="36"/>
      <c r="AB555" s="36"/>
      <c r="AC555" s="36"/>
      <c r="AD555" s="36"/>
      <c r="AE555" s="36"/>
      <c r="AT555" s="19" t="s">
        <v>136</v>
      </c>
      <c r="AU555" s="19" t="s">
        <v>134</v>
      </c>
    </row>
    <row r="556" spans="1:65" s="2" customFormat="1" ht="16.5" customHeight="1">
      <c r="A556" s="36"/>
      <c r="B556" s="37"/>
      <c r="C556" s="170" t="s">
        <v>1204</v>
      </c>
      <c r="D556" s="170" t="s">
        <v>128</v>
      </c>
      <c r="E556" s="171" t="s">
        <v>1205</v>
      </c>
      <c r="F556" s="172" t="s">
        <v>1206</v>
      </c>
      <c r="G556" s="173" t="s">
        <v>131</v>
      </c>
      <c r="H556" s="174">
        <v>10.35</v>
      </c>
      <c r="I556" s="175"/>
      <c r="J556" s="176">
        <f>ROUND(I556*H556,2)</f>
        <v>0</v>
      </c>
      <c r="K556" s="172" t="s">
        <v>132</v>
      </c>
      <c r="L556" s="41"/>
      <c r="M556" s="177" t="s">
        <v>18</v>
      </c>
      <c r="N556" s="178" t="s">
        <v>43</v>
      </c>
      <c r="O556" s="66"/>
      <c r="P556" s="179">
        <f>O556*H556</f>
        <v>0</v>
      </c>
      <c r="Q556" s="179">
        <v>9.0000000000000006E-5</v>
      </c>
      <c r="R556" s="179">
        <f>Q556*H556</f>
        <v>9.3150000000000004E-4</v>
      </c>
      <c r="S556" s="179">
        <v>0</v>
      </c>
      <c r="T556" s="180">
        <f>S556*H556</f>
        <v>0</v>
      </c>
      <c r="U556" s="36"/>
      <c r="V556" s="36"/>
      <c r="W556" s="36"/>
      <c r="X556" s="36"/>
      <c r="Y556" s="36"/>
      <c r="Z556" s="36"/>
      <c r="AA556" s="36"/>
      <c r="AB556" s="36"/>
      <c r="AC556" s="36"/>
      <c r="AD556" s="36"/>
      <c r="AE556" s="36"/>
      <c r="AR556" s="181" t="s">
        <v>216</v>
      </c>
      <c r="AT556" s="181" t="s">
        <v>128</v>
      </c>
      <c r="AU556" s="181" t="s">
        <v>134</v>
      </c>
      <c r="AY556" s="19" t="s">
        <v>125</v>
      </c>
      <c r="BE556" s="182">
        <f>IF(N556="základní",J556,0)</f>
        <v>0</v>
      </c>
      <c r="BF556" s="182">
        <f>IF(N556="snížená",J556,0)</f>
        <v>0</v>
      </c>
      <c r="BG556" s="182">
        <f>IF(N556="zákl. přenesená",J556,0)</f>
        <v>0</v>
      </c>
      <c r="BH556" s="182">
        <f>IF(N556="sníž. přenesená",J556,0)</f>
        <v>0</v>
      </c>
      <c r="BI556" s="182">
        <f>IF(N556="nulová",J556,0)</f>
        <v>0</v>
      </c>
      <c r="BJ556" s="19" t="s">
        <v>134</v>
      </c>
      <c r="BK556" s="182">
        <f>ROUND(I556*H556,2)</f>
        <v>0</v>
      </c>
      <c r="BL556" s="19" t="s">
        <v>216</v>
      </c>
      <c r="BM556" s="181" t="s">
        <v>1207</v>
      </c>
    </row>
    <row r="557" spans="1:65" s="2" customFormat="1">
      <c r="A557" s="36"/>
      <c r="B557" s="37"/>
      <c r="C557" s="38"/>
      <c r="D557" s="183" t="s">
        <v>136</v>
      </c>
      <c r="E557" s="38"/>
      <c r="F557" s="184" t="s">
        <v>1208</v>
      </c>
      <c r="G557" s="38"/>
      <c r="H557" s="38"/>
      <c r="I557" s="185"/>
      <c r="J557" s="38"/>
      <c r="K557" s="38"/>
      <c r="L557" s="41"/>
      <c r="M557" s="186"/>
      <c r="N557" s="187"/>
      <c r="O557" s="66"/>
      <c r="P557" s="66"/>
      <c r="Q557" s="66"/>
      <c r="R557" s="66"/>
      <c r="S557" s="66"/>
      <c r="T557" s="67"/>
      <c r="U557" s="36"/>
      <c r="V557" s="36"/>
      <c r="W557" s="36"/>
      <c r="X557" s="36"/>
      <c r="Y557" s="36"/>
      <c r="Z557" s="36"/>
      <c r="AA557" s="36"/>
      <c r="AB557" s="36"/>
      <c r="AC557" s="36"/>
      <c r="AD557" s="36"/>
      <c r="AE557" s="36"/>
      <c r="AT557" s="19" t="s">
        <v>136</v>
      </c>
      <c r="AU557" s="19" t="s">
        <v>134</v>
      </c>
    </row>
    <row r="558" spans="1:65" s="13" customFormat="1">
      <c r="B558" s="188"/>
      <c r="C558" s="189"/>
      <c r="D558" s="190" t="s">
        <v>138</v>
      </c>
      <c r="E558" s="191" t="s">
        <v>18</v>
      </c>
      <c r="F558" s="192" t="s">
        <v>1209</v>
      </c>
      <c r="G558" s="189"/>
      <c r="H558" s="193">
        <v>10.35</v>
      </c>
      <c r="I558" s="194"/>
      <c r="J558" s="189"/>
      <c r="K558" s="189"/>
      <c r="L558" s="195"/>
      <c r="M558" s="196"/>
      <c r="N558" s="197"/>
      <c r="O558" s="197"/>
      <c r="P558" s="197"/>
      <c r="Q558" s="197"/>
      <c r="R558" s="197"/>
      <c r="S558" s="197"/>
      <c r="T558" s="198"/>
      <c r="AT558" s="199" t="s">
        <v>138</v>
      </c>
      <c r="AU558" s="199" t="s">
        <v>134</v>
      </c>
      <c r="AV558" s="13" t="s">
        <v>134</v>
      </c>
      <c r="AW558" s="13" t="s">
        <v>32</v>
      </c>
      <c r="AX558" s="13" t="s">
        <v>76</v>
      </c>
      <c r="AY558" s="199" t="s">
        <v>125</v>
      </c>
    </row>
    <row r="559" spans="1:65" s="2" customFormat="1" ht="21.75" customHeight="1">
      <c r="A559" s="36"/>
      <c r="B559" s="37"/>
      <c r="C559" s="170" t="s">
        <v>1210</v>
      </c>
      <c r="D559" s="170" t="s">
        <v>128</v>
      </c>
      <c r="E559" s="171" t="s">
        <v>1211</v>
      </c>
      <c r="F559" s="172" t="s">
        <v>1212</v>
      </c>
      <c r="G559" s="173" t="s">
        <v>131</v>
      </c>
      <c r="H559" s="174">
        <v>10.35</v>
      </c>
      <c r="I559" s="175"/>
      <c r="J559" s="176">
        <f>ROUND(I559*H559,2)</f>
        <v>0</v>
      </c>
      <c r="K559" s="172" t="s">
        <v>132</v>
      </c>
      <c r="L559" s="41"/>
      <c r="M559" s="177" t="s">
        <v>18</v>
      </c>
      <c r="N559" s="178" t="s">
        <v>43</v>
      </c>
      <c r="O559" s="66"/>
      <c r="P559" s="179">
        <f>O559*H559</f>
        <v>0</v>
      </c>
      <c r="Q559" s="179">
        <v>2.3000000000000001E-4</v>
      </c>
      <c r="R559" s="179">
        <f>Q559*H559</f>
        <v>2.3804999999999998E-3</v>
      </c>
      <c r="S559" s="179">
        <v>0</v>
      </c>
      <c r="T559" s="180">
        <f>S559*H559</f>
        <v>0</v>
      </c>
      <c r="U559" s="36"/>
      <c r="V559" s="36"/>
      <c r="W559" s="36"/>
      <c r="X559" s="36"/>
      <c r="Y559" s="36"/>
      <c r="Z559" s="36"/>
      <c r="AA559" s="36"/>
      <c r="AB559" s="36"/>
      <c r="AC559" s="36"/>
      <c r="AD559" s="36"/>
      <c r="AE559" s="36"/>
      <c r="AR559" s="181" t="s">
        <v>216</v>
      </c>
      <c r="AT559" s="181" t="s">
        <v>128</v>
      </c>
      <c r="AU559" s="181" t="s">
        <v>134</v>
      </c>
      <c r="AY559" s="19" t="s">
        <v>125</v>
      </c>
      <c r="BE559" s="182">
        <f>IF(N559="základní",J559,0)</f>
        <v>0</v>
      </c>
      <c r="BF559" s="182">
        <f>IF(N559="snížená",J559,0)</f>
        <v>0</v>
      </c>
      <c r="BG559" s="182">
        <f>IF(N559="zákl. přenesená",J559,0)</f>
        <v>0</v>
      </c>
      <c r="BH559" s="182">
        <f>IF(N559="sníž. přenesená",J559,0)</f>
        <v>0</v>
      </c>
      <c r="BI559" s="182">
        <f>IF(N559="nulová",J559,0)</f>
        <v>0</v>
      </c>
      <c r="BJ559" s="19" t="s">
        <v>134</v>
      </c>
      <c r="BK559" s="182">
        <f>ROUND(I559*H559,2)</f>
        <v>0</v>
      </c>
      <c r="BL559" s="19" t="s">
        <v>216</v>
      </c>
      <c r="BM559" s="181" t="s">
        <v>1213</v>
      </c>
    </row>
    <row r="560" spans="1:65" s="2" customFormat="1">
      <c r="A560" s="36"/>
      <c r="B560" s="37"/>
      <c r="C560" s="38"/>
      <c r="D560" s="183" t="s">
        <v>136</v>
      </c>
      <c r="E560" s="38"/>
      <c r="F560" s="184" t="s">
        <v>1214</v>
      </c>
      <c r="G560" s="38"/>
      <c r="H560" s="38"/>
      <c r="I560" s="185"/>
      <c r="J560" s="38"/>
      <c r="K560" s="38"/>
      <c r="L560" s="41"/>
      <c r="M560" s="186"/>
      <c r="N560" s="187"/>
      <c r="O560" s="66"/>
      <c r="P560" s="66"/>
      <c r="Q560" s="66"/>
      <c r="R560" s="66"/>
      <c r="S560" s="66"/>
      <c r="T560" s="67"/>
      <c r="U560" s="36"/>
      <c r="V560" s="36"/>
      <c r="W560" s="36"/>
      <c r="X560" s="36"/>
      <c r="Y560" s="36"/>
      <c r="Z560" s="36"/>
      <c r="AA560" s="36"/>
      <c r="AB560" s="36"/>
      <c r="AC560" s="36"/>
      <c r="AD560" s="36"/>
      <c r="AE560" s="36"/>
      <c r="AT560" s="19" t="s">
        <v>136</v>
      </c>
      <c r="AU560" s="19" t="s">
        <v>134</v>
      </c>
    </row>
    <row r="561" spans="1:65" s="2" customFormat="1" ht="16.5" customHeight="1">
      <c r="A561" s="36"/>
      <c r="B561" s="37"/>
      <c r="C561" s="170" t="s">
        <v>1215</v>
      </c>
      <c r="D561" s="170" t="s">
        <v>128</v>
      </c>
      <c r="E561" s="171" t="s">
        <v>1216</v>
      </c>
      <c r="F561" s="172" t="s">
        <v>1217</v>
      </c>
      <c r="G561" s="173" t="s">
        <v>131</v>
      </c>
      <c r="H561" s="174">
        <v>10.35</v>
      </c>
      <c r="I561" s="175"/>
      <c r="J561" s="176">
        <f>ROUND(I561*H561,2)</f>
        <v>0</v>
      </c>
      <c r="K561" s="172" t="s">
        <v>132</v>
      </c>
      <c r="L561" s="41"/>
      <c r="M561" s="177" t="s">
        <v>18</v>
      </c>
      <c r="N561" s="178" t="s">
        <v>43</v>
      </c>
      <c r="O561" s="66"/>
      <c r="P561" s="179">
        <f>O561*H561</f>
        <v>0</v>
      </c>
      <c r="Q561" s="179">
        <v>0</v>
      </c>
      <c r="R561" s="179">
        <f>Q561*H561</f>
        <v>0</v>
      </c>
      <c r="S561" s="179">
        <v>0</v>
      </c>
      <c r="T561" s="180">
        <f>S561*H561</f>
        <v>0</v>
      </c>
      <c r="U561" s="36"/>
      <c r="V561" s="36"/>
      <c r="W561" s="36"/>
      <c r="X561" s="36"/>
      <c r="Y561" s="36"/>
      <c r="Z561" s="36"/>
      <c r="AA561" s="36"/>
      <c r="AB561" s="36"/>
      <c r="AC561" s="36"/>
      <c r="AD561" s="36"/>
      <c r="AE561" s="36"/>
      <c r="AR561" s="181" t="s">
        <v>216</v>
      </c>
      <c r="AT561" s="181" t="s">
        <v>128</v>
      </c>
      <c r="AU561" s="181" t="s">
        <v>134</v>
      </c>
      <c r="AY561" s="19" t="s">
        <v>125</v>
      </c>
      <c r="BE561" s="182">
        <f>IF(N561="základní",J561,0)</f>
        <v>0</v>
      </c>
      <c r="BF561" s="182">
        <f>IF(N561="snížená",J561,0)</f>
        <v>0</v>
      </c>
      <c r="BG561" s="182">
        <f>IF(N561="zákl. přenesená",J561,0)</f>
        <v>0</v>
      </c>
      <c r="BH561" s="182">
        <f>IF(N561="sníž. přenesená",J561,0)</f>
        <v>0</v>
      </c>
      <c r="BI561" s="182">
        <f>IF(N561="nulová",J561,0)</f>
        <v>0</v>
      </c>
      <c r="BJ561" s="19" t="s">
        <v>134</v>
      </c>
      <c r="BK561" s="182">
        <f>ROUND(I561*H561,2)</f>
        <v>0</v>
      </c>
      <c r="BL561" s="19" t="s">
        <v>216</v>
      </c>
      <c r="BM561" s="181" t="s">
        <v>1218</v>
      </c>
    </row>
    <row r="562" spans="1:65" s="2" customFormat="1">
      <c r="A562" s="36"/>
      <c r="B562" s="37"/>
      <c r="C562" s="38"/>
      <c r="D562" s="183" t="s">
        <v>136</v>
      </c>
      <c r="E562" s="38"/>
      <c r="F562" s="184" t="s">
        <v>1219</v>
      </c>
      <c r="G562" s="38"/>
      <c r="H562" s="38"/>
      <c r="I562" s="185"/>
      <c r="J562" s="38"/>
      <c r="K562" s="38"/>
      <c r="L562" s="41"/>
      <c r="M562" s="186"/>
      <c r="N562" s="187"/>
      <c r="O562" s="66"/>
      <c r="P562" s="66"/>
      <c r="Q562" s="66"/>
      <c r="R562" s="66"/>
      <c r="S562" s="66"/>
      <c r="T562" s="67"/>
      <c r="U562" s="36"/>
      <c r="V562" s="36"/>
      <c r="W562" s="36"/>
      <c r="X562" s="36"/>
      <c r="Y562" s="36"/>
      <c r="Z562" s="36"/>
      <c r="AA562" s="36"/>
      <c r="AB562" s="36"/>
      <c r="AC562" s="36"/>
      <c r="AD562" s="36"/>
      <c r="AE562" s="36"/>
      <c r="AT562" s="19" t="s">
        <v>136</v>
      </c>
      <c r="AU562" s="19" t="s">
        <v>134</v>
      </c>
    </row>
    <row r="563" spans="1:65" s="2" customFormat="1" ht="16.5" customHeight="1">
      <c r="A563" s="36"/>
      <c r="B563" s="37"/>
      <c r="C563" s="170" t="s">
        <v>1220</v>
      </c>
      <c r="D563" s="170" t="s">
        <v>128</v>
      </c>
      <c r="E563" s="171" t="s">
        <v>1221</v>
      </c>
      <c r="F563" s="172" t="s">
        <v>1222</v>
      </c>
      <c r="G563" s="173" t="s">
        <v>131</v>
      </c>
      <c r="H563" s="174">
        <v>10.35</v>
      </c>
      <c r="I563" s="175"/>
      <c r="J563" s="176">
        <f>ROUND(I563*H563,2)</f>
        <v>0</v>
      </c>
      <c r="K563" s="172" t="s">
        <v>132</v>
      </c>
      <c r="L563" s="41"/>
      <c r="M563" s="177" t="s">
        <v>18</v>
      </c>
      <c r="N563" s="178" t="s">
        <v>43</v>
      </c>
      <c r="O563" s="66"/>
      <c r="P563" s="179">
        <f>O563*H563</f>
        <v>0</v>
      </c>
      <c r="Q563" s="179">
        <v>1.6000000000000001E-4</v>
      </c>
      <c r="R563" s="179">
        <f>Q563*H563</f>
        <v>1.6560000000000001E-3</v>
      </c>
      <c r="S563" s="179">
        <v>0</v>
      </c>
      <c r="T563" s="180">
        <f>S563*H563</f>
        <v>0</v>
      </c>
      <c r="U563" s="36"/>
      <c r="V563" s="36"/>
      <c r="W563" s="36"/>
      <c r="X563" s="36"/>
      <c r="Y563" s="36"/>
      <c r="Z563" s="36"/>
      <c r="AA563" s="36"/>
      <c r="AB563" s="36"/>
      <c r="AC563" s="36"/>
      <c r="AD563" s="36"/>
      <c r="AE563" s="36"/>
      <c r="AR563" s="181" t="s">
        <v>216</v>
      </c>
      <c r="AT563" s="181" t="s">
        <v>128</v>
      </c>
      <c r="AU563" s="181" t="s">
        <v>134</v>
      </c>
      <c r="AY563" s="19" t="s">
        <v>125</v>
      </c>
      <c r="BE563" s="182">
        <f>IF(N563="základní",J563,0)</f>
        <v>0</v>
      </c>
      <c r="BF563" s="182">
        <f>IF(N563="snížená",J563,0)</f>
        <v>0</v>
      </c>
      <c r="BG563" s="182">
        <f>IF(N563="zákl. přenesená",J563,0)</f>
        <v>0</v>
      </c>
      <c r="BH563" s="182">
        <f>IF(N563="sníž. přenesená",J563,0)</f>
        <v>0</v>
      </c>
      <c r="BI563" s="182">
        <f>IF(N563="nulová",J563,0)</f>
        <v>0</v>
      </c>
      <c r="BJ563" s="19" t="s">
        <v>134</v>
      </c>
      <c r="BK563" s="182">
        <f>ROUND(I563*H563,2)</f>
        <v>0</v>
      </c>
      <c r="BL563" s="19" t="s">
        <v>216</v>
      </c>
      <c r="BM563" s="181" t="s">
        <v>1223</v>
      </c>
    </row>
    <row r="564" spans="1:65" s="2" customFormat="1">
      <c r="A564" s="36"/>
      <c r="B564" s="37"/>
      <c r="C564" s="38"/>
      <c r="D564" s="183" t="s">
        <v>136</v>
      </c>
      <c r="E564" s="38"/>
      <c r="F564" s="184" t="s">
        <v>1224</v>
      </c>
      <c r="G564" s="38"/>
      <c r="H564" s="38"/>
      <c r="I564" s="185"/>
      <c r="J564" s="38"/>
      <c r="K564" s="38"/>
      <c r="L564" s="41"/>
      <c r="M564" s="186"/>
      <c r="N564" s="187"/>
      <c r="O564" s="66"/>
      <c r="P564" s="66"/>
      <c r="Q564" s="66"/>
      <c r="R564" s="66"/>
      <c r="S564" s="66"/>
      <c r="T564" s="67"/>
      <c r="U564" s="36"/>
      <c r="V564" s="36"/>
      <c r="W564" s="36"/>
      <c r="X564" s="36"/>
      <c r="Y564" s="36"/>
      <c r="Z564" s="36"/>
      <c r="AA564" s="36"/>
      <c r="AB564" s="36"/>
      <c r="AC564" s="36"/>
      <c r="AD564" s="36"/>
      <c r="AE564" s="36"/>
      <c r="AT564" s="19" t="s">
        <v>136</v>
      </c>
      <c r="AU564" s="19" t="s">
        <v>134</v>
      </c>
    </row>
    <row r="565" spans="1:65" s="2" customFormat="1" ht="16.5" customHeight="1">
      <c r="A565" s="36"/>
      <c r="B565" s="37"/>
      <c r="C565" s="170" t="s">
        <v>1225</v>
      </c>
      <c r="D565" s="170" t="s">
        <v>128</v>
      </c>
      <c r="E565" s="171" t="s">
        <v>1226</v>
      </c>
      <c r="F565" s="172" t="s">
        <v>1227</v>
      </c>
      <c r="G565" s="173" t="s">
        <v>131</v>
      </c>
      <c r="H565" s="174">
        <v>10.35</v>
      </c>
      <c r="I565" s="175"/>
      <c r="J565" s="176">
        <f>ROUND(I565*H565,2)</f>
        <v>0</v>
      </c>
      <c r="K565" s="172" t="s">
        <v>132</v>
      </c>
      <c r="L565" s="41"/>
      <c r="M565" s="177" t="s">
        <v>18</v>
      </c>
      <c r="N565" s="178" t="s">
        <v>43</v>
      </c>
      <c r="O565" s="66"/>
      <c r="P565" s="179">
        <f>O565*H565</f>
        <v>0</v>
      </c>
      <c r="Q565" s="179">
        <v>4.0999999999999999E-4</v>
      </c>
      <c r="R565" s="179">
        <f>Q565*H565</f>
        <v>4.2434999999999999E-3</v>
      </c>
      <c r="S565" s="179">
        <v>0</v>
      </c>
      <c r="T565" s="180">
        <f>S565*H565</f>
        <v>0</v>
      </c>
      <c r="U565" s="36"/>
      <c r="V565" s="36"/>
      <c r="W565" s="36"/>
      <c r="X565" s="36"/>
      <c r="Y565" s="36"/>
      <c r="Z565" s="36"/>
      <c r="AA565" s="36"/>
      <c r="AB565" s="36"/>
      <c r="AC565" s="36"/>
      <c r="AD565" s="36"/>
      <c r="AE565" s="36"/>
      <c r="AR565" s="181" t="s">
        <v>216</v>
      </c>
      <c r="AT565" s="181" t="s">
        <v>128</v>
      </c>
      <c r="AU565" s="181" t="s">
        <v>134</v>
      </c>
      <c r="AY565" s="19" t="s">
        <v>125</v>
      </c>
      <c r="BE565" s="182">
        <f>IF(N565="základní",J565,0)</f>
        <v>0</v>
      </c>
      <c r="BF565" s="182">
        <f>IF(N565="snížená",J565,0)</f>
        <v>0</v>
      </c>
      <c r="BG565" s="182">
        <f>IF(N565="zákl. přenesená",J565,0)</f>
        <v>0</v>
      </c>
      <c r="BH565" s="182">
        <f>IF(N565="sníž. přenesená",J565,0)</f>
        <v>0</v>
      </c>
      <c r="BI565" s="182">
        <f>IF(N565="nulová",J565,0)</f>
        <v>0</v>
      </c>
      <c r="BJ565" s="19" t="s">
        <v>134</v>
      </c>
      <c r="BK565" s="182">
        <f>ROUND(I565*H565,2)</f>
        <v>0</v>
      </c>
      <c r="BL565" s="19" t="s">
        <v>216</v>
      </c>
      <c r="BM565" s="181" t="s">
        <v>1228</v>
      </c>
    </row>
    <row r="566" spans="1:65" s="2" customFormat="1">
      <c r="A566" s="36"/>
      <c r="B566" s="37"/>
      <c r="C566" s="38"/>
      <c r="D566" s="183" t="s">
        <v>136</v>
      </c>
      <c r="E566" s="38"/>
      <c r="F566" s="184" t="s">
        <v>1229</v>
      </c>
      <c r="G566" s="38"/>
      <c r="H566" s="38"/>
      <c r="I566" s="185"/>
      <c r="J566" s="38"/>
      <c r="K566" s="38"/>
      <c r="L566" s="41"/>
      <c r="M566" s="186"/>
      <c r="N566" s="187"/>
      <c r="O566" s="66"/>
      <c r="P566" s="66"/>
      <c r="Q566" s="66"/>
      <c r="R566" s="66"/>
      <c r="S566" s="66"/>
      <c r="T566" s="67"/>
      <c r="U566" s="36"/>
      <c r="V566" s="36"/>
      <c r="W566" s="36"/>
      <c r="X566" s="36"/>
      <c r="Y566" s="36"/>
      <c r="Z566" s="36"/>
      <c r="AA566" s="36"/>
      <c r="AB566" s="36"/>
      <c r="AC566" s="36"/>
      <c r="AD566" s="36"/>
      <c r="AE566" s="36"/>
      <c r="AT566" s="19" t="s">
        <v>136</v>
      </c>
      <c r="AU566" s="19" t="s">
        <v>134</v>
      </c>
    </row>
    <row r="567" spans="1:65" s="2" customFormat="1" ht="24.15" customHeight="1">
      <c r="A567" s="36"/>
      <c r="B567" s="37"/>
      <c r="C567" s="170" t="s">
        <v>1230</v>
      </c>
      <c r="D567" s="170" t="s">
        <v>128</v>
      </c>
      <c r="E567" s="171" t="s">
        <v>1231</v>
      </c>
      <c r="F567" s="172" t="s">
        <v>1232</v>
      </c>
      <c r="G567" s="173" t="s">
        <v>131</v>
      </c>
      <c r="H567" s="174">
        <v>10.35</v>
      </c>
      <c r="I567" s="175"/>
      <c r="J567" s="176">
        <f>ROUND(I567*H567,2)</f>
        <v>0</v>
      </c>
      <c r="K567" s="172" t="s">
        <v>132</v>
      </c>
      <c r="L567" s="41"/>
      <c r="M567" s="177" t="s">
        <v>18</v>
      </c>
      <c r="N567" s="178" t="s">
        <v>43</v>
      </c>
      <c r="O567" s="66"/>
      <c r="P567" s="179">
        <f>O567*H567</f>
        <v>0</v>
      </c>
      <c r="Q567" s="179">
        <v>4.0000000000000003E-5</v>
      </c>
      <c r="R567" s="179">
        <f>Q567*H567</f>
        <v>4.1400000000000003E-4</v>
      </c>
      <c r="S567" s="179">
        <v>0</v>
      </c>
      <c r="T567" s="180">
        <f>S567*H567</f>
        <v>0</v>
      </c>
      <c r="U567" s="36"/>
      <c r="V567" s="36"/>
      <c r="W567" s="36"/>
      <c r="X567" s="36"/>
      <c r="Y567" s="36"/>
      <c r="Z567" s="36"/>
      <c r="AA567" s="36"/>
      <c r="AB567" s="36"/>
      <c r="AC567" s="36"/>
      <c r="AD567" s="36"/>
      <c r="AE567" s="36"/>
      <c r="AR567" s="181" t="s">
        <v>216</v>
      </c>
      <c r="AT567" s="181" t="s">
        <v>128</v>
      </c>
      <c r="AU567" s="181" t="s">
        <v>134</v>
      </c>
      <c r="AY567" s="19" t="s">
        <v>125</v>
      </c>
      <c r="BE567" s="182">
        <f>IF(N567="základní",J567,0)</f>
        <v>0</v>
      </c>
      <c r="BF567" s="182">
        <f>IF(N567="snížená",J567,0)</f>
        <v>0</v>
      </c>
      <c r="BG567" s="182">
        <f>IF(N567="zákl. přenesená",J567,0)</f>
        <v>0</v>
      </c>
      <c r="BH567" s="182">
        <f>IF(N567="sníž. přenesená",J567,0)</f>
        <v>0</v>
      </c>
      <c r="BI567" s="182">
        <f>IF(N567="nulová",J567,0)</f>
        <v>0</v>
      </c>
      <c r="BJ567" s="19" t="s">
        <v>134</v>
      </c>
      <c r="BK567" s="182">
        <f>ROUND(I567*H567,2)</f>
        <v>0</v>
      </c>
      <c r="BL567" s="19" t="s">
        <v>216</v>
      </c>
      <c r="BM567" s="181" t="s">
        <v>1233</v>
      </c>
    </row>
    <row r="568" spans="1:65" s="2" customFormat="1">
      <c r="A568" s="36"/>
      <c r="B568" s="37"/>
      <c r="C568" s="38"/>
      <c r="D568" s="183" t="s">
        <v>136</v>
      </c>
      <c r="E568" s="38"/>
      <c r="F568" s="184" t="s">
        <v>1234</v>
      </c>
      <c r="G568" s="38"/>
      <c r="H568" s="38"/>
      <c r="I568" s="185"/>
      <c r="J568" s="38"/>
      <c r="K568" s="38"/>
      <c r="L568" s="41"/>
      <c r="M568" s="186"/>
      <c r="N568" s="187"/>
      <c r="O568" s="66"/>
      <c r="P568" s="66"/>
      <c r="Q568" s="66"/>
      <c r="R568" s="66"/>
      <c r="S568" s="66"/>
      <c r="T568" s="67"/>
      <c r="U568" s="36"/>
      <c r="V568" s="36"/>
      <c r="W568" s="36"/>
      <c r="X568" s="36"/>
      <c r="Y568" s="36"/>
      <c r="Z568" s="36"/>
      <c r="AA568" s="36"/>
      <c r="AB568" s="36"/>
      <c r="AC568" s="36"/>
      <c r="AD568" s="36"/>
      <c r="AE568" s="36"/>
      <c r="AT568" s="19" t="s">
        <v>136</v>
      </c>
      <c r="AU568" s="19" t="s">
        <v>134</v>
      </c>
    </row>
    <row r="569" spans="1:65" s="2" customFormat="1" ht="24.15" customHeight="1">
      <c r="A569" s="36"/>
      <c r="B569" s="37"/>
      <c r="C569" s="170" t="s">
        <v>1235</v>
      </c>
      <c r="D569" s="170" t="s">
        <v>128</v>
      </c>
      <c r="E569" s="171" t="s">
        <v>1236</v>
      </c>
      <c r="F569" s="172" t="s">
        <v>1237</v>
      </c>
      <c r="G569" s="173" t="s">
        <v>207</v>
      </c>
      <c r="H569" s="174">
        <v>1.5</v>
      </c>
      <c r="I569" s="175"/>
      <c r="J569" s="176">
        <f>ROUND(I569*H569,2)</f>
        <v>0</v>
      </c>
      <c r="K569" s="172" t="s">
        <v>132</v>
      </c>
      <c r="L569" s="41"/>
      <c r="M569" s="177" t="s">
        <v>18</v>
      </c>
      <c r="N569" s="178" t="s">
        <v>43</v>
      </c>
      <c r="O569" s="66"/>
      <c r="P569" s="179">
        <f>O569*H569</f>
        <v>0</v>
      </c>
      <c r="Q569" s="179">
        <v>1.0000000000000001E-5</v>
      </c>
      <c r="R569" s="179">
        <f>Q569*H569</f>
        <v>1.5000000000000002E-5</v>
      </c>
      <c r="S569" s="179">
        <v>0</v>
      </c>
      <c r="T569" s="180">
        <f>S569*H569</f>
        <v>0</v>
      </c>
      <c r="U569" s="36"/>
      <c r="V569" s="36"/>
      <c r="W569" s="36"/>
      <c r="X569" s="36"/>
      <c r="Y569" s="36"/>
      <c r="Z569" s="36"/>
      <c r="AA569" s="36"/>
      <c r="AB569" s="36"/>
      <c r="AC569" s="36"/>
      <c r="AD569" s="36"/>
      <c r="AE569" s="36"/>
      <c r="AR569" s="181" t="s">
        <v>216</v>
      </c>
      <c r="AT569" s="181" t="s">
        <v>128</v>
      </c>
      <c r="AU569" s="181" t="s">
        <v>134</v>
      </c>
      <c r="AY569" s="19" t="s">
        <v>125</v>
      </c>
      <c r="BE569" s="182">
        <f>IF(N569="základní",J569,0)</f>
        <v>0</v>
      </c>
      <c r="BF569" s="182">
        <f>IF(N569="snížená",J569,0)</f>
        <v>0</v>
      </c>
      <c r="BG569" s="182">
        <f>IF(N569="zákl. přenesená",J569,0)</f>
        <v>0</v>
      </c>
      <c r="BH569" s="182">
        <f>IF(N569="sníž. přenesená",J569,0)</f>
        <v>0</v>
      </c>
      <c r="BI569" s="182">
        <f>IF(N569="nulová",J569,0)</f>
        <v>0</v>
      </c>
      <c r="BJ569" s="19" t="s">
        <v>134</v>
      </c>
      <c r="BK569" s="182">
        <f>ROUND(I569*H569,2)</f>
        <v>0</v>
      </c>
      <c r="BL569" s="19" t="s">
        <v>216</v>
      </c>
      <c r="BM569" s="181" t="s">
        <v>1238</v>
      </c>
    </row>
    <row r="570" spans="1:65" s="2" customFormat="1">
      <c r="A570" s="36"/>
      <c r="B570" s="37"/>
      <c r="C570" s="38"/>
      <c r="D570" s="183" t="s">
        <v>136</v>
      </c>
      <c r="E570" s="38"/>
      <c r="F570" s="184" t="s">
        <v>1239</v>
      </c>
      <c r="G570" s="38"/>
      <c r="H570" s="38"/>
      <c r="I570" s="185"/>
      <c r="J570" s="38"/>
      <c r="K570" s="38"/>
      <c r="L570" s="41"/>
      <c r="M570" s="186"/>
      <c r="N570" s="187"/>
      <c r="O570" s="66"/>
      <c r="P570" s="66"/>
      <c r="Q570" s="66"/>
      <c r="R570" s="66"/>
      <c r="S570" s="66"/>
      <c r="T570" s="67"/>
      <c r="U570" s="36"/>
      <c r="V570" s="36"/>
      <c r="W570" s="36"/>
      <c r="X570" s="36"/>
      <c r="Y570" s="36"/>
      <c r="Z570" s="36"/>
      <c r="AA570" s="36"/>
      <c r="AB570" s="36"/>
      <c r="AC570" s="36"/>
      <c r="AD570" s="36"/>
      <c r="AE570" s="36"/>
      <c r="AT570" s="19" t="s">
        <v>136</v>
      </c>
      <c r="AU570" s="19" t="s">
        <v>134</v>
      </c>
    </row>
    <row r="571" spans="1:65" s="13" customFormat="1">
      <c r="B571" s="188"/>
      <c r="C571" s="189"/>
      <c r="D571" s="190" t="s">
        <v>138</v>
      </c>
      <c r="E571" s="191" t="s">
        <v>18</v>
      </c>
      <c r="F571" s="192" t="s">
        <v>1240</v>
      </c>
      <c r="G571" s="189"/>
      <c r="H571" s="193">
        <v>1.5</v>
      </c>
      <c r="I571" s="194"/>
      <c r="J571" s="189"/>
      <c r="K571" s="189"/>
      <c r="L571" s="195"/>
      <c r="M571" s="196"/>
      <c r="N571" s="197"/>
      <c r="O571" s="197"/>
      <c r="P571" s="197"/>
      <c r="Q571" s="197"/>
      <c r="R571" s="197"/>
      <c r="S571" s="197"/>
      <c r="T571" s="198"/>
      <c r="AT571" s="199" t="s">
        <v>138</v>
      </c>
      <c r="AU571" s="199" t="s">
        <v>134</v>
      </c>
      <c r="AV571" s="13" t="s">
        <v>134</v>
      </c>
      <c r="AW571" s="13" t="s">
        <v>32</v>
      </c>
      <c r="AX571" s="13" t="s">
        <v>76</v>
      </c>
      <c r="AY571" s="199" t="s">
        <v>125</v>
      </c>
    </row>
    <row r="572" spans="1:65" s="2" customFormat="1" ht="24.15" customHeight="1">
      <c r="A572" s="36"/>
      <c r="B572" s="37"/>
      <c r="C572" s="170" t="s">
        <v>1241</v>
      </c>
      <c r="D572" s="170" t="s">
        <v>128</v>
      </c>
      <c r="E572" s="171" t="s">
        <v>1242</v>
      </c>
      <c r="F572" s="172" t="s">
        <v>1243</v>
      </c>
      <c r="G572" s="173" t="s">
        <v>207</v>
      </c>
      <c r="H572" s="174">
        <v>1.5</v>
      </c>
      <c r="I572" s="175"/>
      <c r="J572" s="176">
        <f>ROUND(I572*H572,2)</f>
        <v>0</v>
      </c>
      <c r="K572" s="172" t="s">
        <v>132</v>
      </c>
      <c r="L572" s="41"/>
      <c r="M572" s="177" t="s">
        <v>18</v>
      </c>
      <c r="N572" s="178" t="s">
        <v>43</v>
      </c>
      <c r="O572" s="66"/>
      <c r="P572" s="179">
        <f>O572*H572</f>
        <v>0</v>
      </c>
      <c r="Q572" s="179">
        <v>2.0000000000000002E-5</v>
      </c>
      <c r="R572" s="179">
        <f>Q572*H572</f>
        <v>3.0000000000000004E-5</v>
      </c>
      <c r="S572" s="179">
        <v>0</v>
      </c>
      <c r="T572" s="180">
        <f>S572*H572</f>
        <v>0</v>
      </c>
      <c r="U572" s="36"/>
      <c r="V572" s="36"/>
      <c r="W572" s="36"/>
      <c r="X572" s="36"/>
      <c r="Y572" s="36"/>
      <c r="Z572" s="36"/>
      <c r="AA572" s="36"/>
      <c r="AB572" s="36"/>
      <c r="AC572" s="36"/>
      <c r="AD572" s="36"/>
      <c r="AE572" s="36"/>
      <c r="AR572" s="181" t="s">
        <v>216</v>
      </c>
      <c r="AT572" s="181" t="s">
        <v>128</v>
      </c>
      <c r="AU572" s="181" t="s">
        <v>134</v>
      </c>
      <c r="AY572" s="19" t="s">
        <v>125</v>
      </c>
      <c r="BE572" s="182">
        <f>IF(N572="základní",J572,0)</f>
        <v>0</v>
      </c>
      <c r="BF572" s="182">
        <f>IF(N572="snížená",J572,0)</f>
        <v>0</v>
      </c>
      <c r="BG572" s="182">
        <f>IF(N572="zákl. přenesená",J572,0)</f>
        <v>0</v>
      </c>
      <c r="BH572" s="182">
        <f>IF(N572="sníž. přenesená",J572,0)</f>
        <v>0</v>
      </c>
      <c r="BI572" s="182">
        <f>IF(N572="nulová",J572,0)</f>
        <v>0</v>
      </c>
      <c r="BJ572" s="19" t="s">
        <v>134</v>
      </c>
      <c r="BK572" s="182">
        <f>ROUND(I572*H572,2)</f>
        <v>0</v>
      </c>
      <c r="BL572" s="19" t="s">
        <v>216</v>
      </c>
      <c r="BM572" s="181" t="s">
        <v>1244</v>
      </c>
    </row>
    <row r="573" spans="1:65" s="2" customFormat="1">
      <c r="A573" s="36"/>
      <c r="B573" s="37"/>
      <c r="C573" s="38"/>
      <c r="D573" s="183" t="s">
        <v>136</v>
      </c>
      <c r="E573" s="38"/>
      <c r="F573" s="184" t="s">
        <v>1245</v>
      </c>
      <c r="G573" s="38"/>
      <c r="H573" s="38"/>
      <c r="I573" s="185"/>
      <c r="J573" s="38"/>
      <c r="K573" s="38"/>
      <c r="L573" s="41"/>
      <c r="M573" s="186"/>
      <c r="N573" s="187"/>
      <c r="O573" s="66"/>
      <c r="P573" s="66"/>
      <c r="Q573" s="66"/>
      <c r="R573" s="66"/>
      <c r="S573" s="66"/>
      <c r="T573" s="67"/>
      <c r="U573" s="36"/>
      <c r="V573" s="36"/>
      <c r="W573" s="36"/>
      <c r="X573" s="36"/>
      <c r="Y573" s="36"/>
      <c r="Z573" s="36"/>
      <c r="AA573" s="36"/>
      <c r="AB573" s="36"/>
      <c r="AC573" s="36"/>
      <c r="AD573" s="36"/>
      <c r="AE573" s="36"/>
      <c r="AT573" s="19" t="s">
        <v>136</v>
      </c>
      <c r="AU573" s="19" t="s">
        <v>134</v>
      </c>
    </row>
    <row r="574" spans="1:65" s="2" customFormat="1" ht="16.5" customHeight="1">
      <c r="A574" s="36"/>
      <c r="B574" s="37"/>
      <c r="C574" s="170" t="s">
        <v>1246</v>
      </c>
      <c r="D574" s="170" t="s">
        <v>128</v>
      </c>
      <c r="E574" s="171" t="s">
        <v>1247</v>
      </c>
      <c r="F574" s="172" t="s">
        <v>1248</v>
      </c>
      <c r="G574" s="173" t="s">
        <v>207</v>
      </c>
      <c r="H574" s="174">
        <v>1.5</v>
      </c>
      <c r="I574" s="175"/>
      <c r="J574" s="176">
        <f>ROUND(I574*H574,2)</f>
        <v>0</v>
      </c>
      <c r="K574" s="172" t="s">
        <v>132</v>
      </c>
      <c r="L574" s="41"/>
      <c r="M574" s="177" t="s">
        <v>18</v>
      </c>
      <c r="N574" s="178" t="s">
        <v>43</v>
      </c>
      <c r="O574" s="66"/>
      <c r="P574" s="179">
        <f>O574*H574</f>
        <v>0</v>
      </c>
      <c r="Q574" s="179">
        <v>2.0000000000000002E-5</v>
      </c>
      <c r="R574" s="179">
        <f>Q574*H574</f>
        <v>3.0000000000000004E-5</v>
      </c>
      <c r="S574" s="179">
        <v>0</v>
      </c>
      <c r="T574" s="180">
        <f>S574*H574</f>
        <v>0</v>
      </c>
      <c r="U574" s="36"/>
      <c r="V574" s="36"/>
      <c r="W574" s="36"/>
      <c r="X574" s="36"/>
      <c r="Y574" s="36"/>
      <c r="Z574" s="36"/>
      <c r="AA574" s="36"/>
      <c r="AB574" s="36"/>
      <c r="AC574" s="36"/>
      <c r="AD574" s="36"/>
      <c r="AE574" s="36"/>
      <c r="AR574" s="181" t="s">
        <v>216</v>
      </c>
      <c r="AT574" s="181" t="s">
        <v>128</v>
      </c>
      <c r="AU574" s="181" t="s">
        <v>134</v>
      </c>
      <c r="AY574" s="19" t="s">
        <v>125</v>
      </c>
      <c r="BE574" s="182">
        <f>IF(N574="základní",J574,0)</f>
        <v>0</v>
      </c>
      <c r="BF574" s="182">
        <f>IF(N574="snížená",J574,0)</f>
        <v>0</v>
      </c>
      <c r="BG574" s="182">
        <f>IF(N574="zákl. přenesená",J574,0)</f>
        <v>0</v>
      </c>
      <c r="BH574" s="182">
        <f>IF(N574="sníž. přenesená",J574,0)</f>
        <v>0</v>
      </c>
      <c r="BI574" s="182">
        <f>IF(N574="nulová",J574,0)</f>
        <v>0</v>
      </c>
      <c r="BJ574" s="19" t="s">
        <v>134</v>
      </c>
      <c r="BK574" s="182">
        <f>ROUND(I574*H574,2)</f>
        <v>0</v>
      </c>
      <c r="BL574" s="19" t="s">
        <v>216</v>
      </c>
      <c r="BM574" s="181" t="s">
        <v>1249</v>
      </c>
    </row>
    <row r="575" spans="1:65" s="2" customFormat="1">
      <c r="A575" s="36"/>
      <c r="B575" s="37"/>
      <c r="C575" s="38"/>
      <c r="D575" s="183" t="s">
        <v>136</v>
      </c>
      <c r="E575" s="38"/>
      <c r="F575" s="184" t="s">
        <v>1250</v>
      </c>
      <c r="G575" s="38"/>
      <c r="H575" s="38"/>
      <c r="I575" s="185"/>
      <c r="J575" s="38"/>
      <c r="K575" s="38"/>
      <c r="L575" s="41"/>
      <c r="M575" s="186"/>
      <c r="N575" s="187"/>
      <c r="O575" s="66"/>
      <c r="P575" s="66"/>
      <c r="Q575" s="66"/>
      <c r="R575" s="66"/>
      <c r="S575" s="66"/>
      <c r="T575" s="67"/>
      <c r="U575" s="36"/>
      <c r="V575" s="36"/>
      <c r="W575" s="36"/>
      <c r="X575" s="36"/>
      <c r="Y575" s="36"/>
      <c r="Z575" s="36"/>
      <c r="AA575" s="36"/>
      <c r="AB575" s="36"/>
      <c r="AC575" s="36"/>
      <c r="AD575" s="36"/>
      <c r="AE575" s="36"/>
      <c r="AT575" s="19" t="s">
        <v>136</v>
      </c>
      <c r="AU575" s="19" t="s">
        <v>134</v>
      </c>
    </row>
    <row r="576" spans="1:65" s="2" customFormat="1" ht="21.75" customHeight="1">
      <c r="A576" s="36"/>
      <c r="B576" s="37"/>
      <c r="C576" s="170" t="s">
        <v>1251</v>
      </c>
      <c r="D576" s="170" t="s">
        <v>128</v>
      </c>
      <c r="E576" s="171" t="s">
        <v>1252</v>
      </c>
      <c r="F576" s="172" t="s">
        <v>1253</v>
      </c>
      <c r="G576" s="173" t="s">
        <v>207</v>
      </c>
      <c r="H576" s="174">
        <v>1.5</v>
      </c>
      <c r="I576" s="175"/>
      <c r="J576" s="176">
        <f>ROUND(I576*H576,2)</f>
        <v>0</v>
      </c>
      <c r="K576" s="172" t="s">
        <v>668</v>
      </c>
      <c r="L576" s="41"/>
      <c r="M576" s="177" t="s">
        <v>18</v>
      </c>
      <c r="N576" s="178" t="s">
        <v>43</v>
      </c>
      <c r="O576" s="66"/>
      <c r="P576" s="179">
        <f>O576*H576</f>
        <v>0</v>
      </c>
      <c r="Q576" s="179">
        <v>1.2999999999999999E-4</v>
      </c>
      <c r="R576" s="179">
        <f>Q576*H576</f>
        <v>1.9499999999999997E-4</v>
      </c>
      <c r="S576" s="179">
        <v>0</v>
      </c>
      <c r="T576" s="180">
        <f>S576*H576</f>
        <v>0</v>
      </c>
      <c r="U576" s="36"/>
      <c r="V576" s="36"/>
      <c r="W576" s="36"/>
      <c r="X576" s="36"/>
      <c r="Y576" s="36"/>
      <c r="Z576" s="36"/>
      <c r="AA576" s="36"/>
      <c r="AB576" s="36"/>
      <c r="AC576" s="36"/>
      <c r="AD576" s="36"/>
      <c r="AE576" s="36"/>
      <c r="AR576" s="181" t="s">
        <v>216</v>
      </c>
      <c r="AT576" s="181" t="s">
        <v>128</v>
      </c>
      <c r="AU576" s="181" t="s">
        <v>134</v>
      </c>
      <c r="AY576" s="19" t="s">
        <v>125</v>
      </c>
      <c r="BE576" s="182">
        <f>IF(N576="základní",J576,0)</f>
        <v>0</v>
      </c>
      <c r="BF576" s="182">
        <f>IF(N576="snížená",J576,0)</f>
        <v>0</v>
      </c>
      <c r="BG576" s="182">
        <f>IF(N576="zákl. přenesená",J576,0)</f>
        <v>0</v>
      </c>
      <c r="BH576" s="182">
        <f>IF(N576="sníž. přenesená",J576,0)</f>
        <v>0</v>
      </c>
      <c r="BI576" s="182">
        <f>IF(N576="nulová",J576,0)</f>
        <v>0</v>
      </c>
      <c r="BJ576" s="19" t="s">
        <v>134</v>
      </c>
      <c r="BK576" s="182">
        <f>ROUND(I576*H576,2)</f>
        <v>0</v>
      </c>
      <c r="BL576" s="19" t="s">
        <v>216</v>
      </c>
      <c r="BM576" s="181" t="s">
        <v>1254</v>
      </c>
    </row>
    <row r="577" spans="1:65" s="2" customFormat="1">
      <c r="A577" s="36"/>
      <c r="B577" s="37"/>
      <c r="C577" s="38"/>
      <c r="D577" s="183" t="s">
        <v>136</v>
      </c>
      <c r="E577" s="38"/>
      <c r="F577" s="184" t="s">
        <v>1255</v>
      </c>
      <c r="G577" s="38"/>
      <c r="H577" s="38"/>
      <c r="I577" s="185"/>
      <c r="J577" s="38"/>
      <c r="K577" s="38"/>
      <c r="L577" s="41"/>
      <c r="M577" s="186"/>
      <c r="N577" s="187"/>
      <c r="O577" s="66"/>
      <c r="P577" s="66"/>
      <c r="Q577" s="66"/>
      <c r="R577" s="66"/>
      <c r="S577" s="66"/>
      <c r="T577" s="67"/>
      <c r="U577" s="36"/>
      <c r="V577" s="36"/>
      <c r="W577" s="36"/>
      <c r="X577" s="36"/>
      <c r="Y577" s="36"/>
      <c r="Z577" s="36"/>
      <c r="AA577" s="36"/>
      <c r="AB577" s="36"/>
      <c r="AC577" s="36"/>
      <c r="AD577" s="36"/>
      <c r="AE577" s="36"/>
      <c r="AT577" s="19" t="s">
        <v>136</v>
      </c>
      <c r="AU577" s="19" t="s">
        <v>134</v>
      </c>
    </row>
    <row r="578" spans="1:65" s="2" customFormat="1" ht="21.75" customHeight="1">
      <c r="A578" s="36"/>
      <c r="B578" s="37"/>
      <c r="C578" s="170" t="s">
        <v>1256</v>
      </c>
      <c r="D578" s="170" t="s">
        <v>128</v>
      </c>
      <c r="E578" s="171" t="s">
        <v>1257</v>
      </c>
      <c r="F578" s="172" t="s">
        <v>1258</v>
      </c>
      <c r="G578" s="173" t="s">
        <v>207</v>
      </c>
      <c r="H578" s="174">
        <v>1.5</v>
      </c>
      <c r="I578" s="175"/>
      <c r="J578" s="176">
        <f>ROUND(I578*H578,2)</f>
        <v>0</v>
      </c>
      <c r="K578" s="172" t="s">
        <v>132</v>
      </c>
      <c r="L578" s="41"/>
      <c r="M578" s="177" t="s">
        <v>18</v>
      </c>
      <c r="N578" s="178" t="s">
        <v>43</v>
      </c>
      <c r="O578" s="66"/>
      <c r="P578" s="179">
        <f>O578*H578</f>
        <v>0</v>
      </c>
      <c r="Q578" s="179">
        <v>3.0000000000000001E-5</v>
      </c>
      <c r="R578" s="179">
        <f>Q578*H578</f>
        <v>4.5000000000000003E-5</v>
      </c>
      <c r="S578" s="179">
        <v>0</v>
      </c>
      <c r="T578" s="180">
        <f>S578*H578</f>
        <v>0</v>
      </c>
      <c r="U578" s="36"/>
      <c r="V578" s="36"/>
      <c r="W578" s="36"/>
      <c r="X578" s="36"/>
      <c r="Y578" s="36"/>
      <c r="Z578" s="36"/>
      <c r="AA578" s="36"/>
      <c r="AB578" s="36"/>
      <c r="AC578" s="36"/>
      <c r="AD578" s="36"/>
      <c r="AE578" s="36"/>
      <c r="AR578" s="181" t="s">
        <v>216</v>
      </c>
      <c r="AT578" s="181" t="s">
        <v>128</v>
      </c>
      <c r="AU578" s="181" t="s">
        <v>134</v>
      </c>
      <c r="AY578" s="19" t="s">
        <v>125</v>
      </c>
      <c r="BE578" s="182">
        <f>IF(N578="základní",J578,0)</f>
        <v>0</v>
      </c>
      <c r="BF578" s="182">
        <f>IF(N578="snížená",J578,0)</f>
        <v>0</v>
      </c>
      <c r="BG578" s="182">
        <f>IF(N578="zákl. přenesená",J578,0)</f>
        <v>0</v>
      </c>
      <c r="BH578" s="182">
        <f>IF(N578="sníž. přenesená",J578,0)</f>
        <v>0</v>
      </c>
      <c r="BI578" s="182">
        <f>IF(N578="nulová",J578,0)</f>
        <v>0</v>
      </c>
      <c r="BJ578" s="19" t="s">
        <v>134</v>
      </c>
      <c r="BK578" s="182">
        <f>ROUND(I578*H578,2)</f>
        <v>0</v>
      </c>
      <c r="BL578" s="19" t="s">
        <v>216</v>
      </c>
      <c r="BM578" s="181" t="s">
        <v>1259</v>
      </c>
    </row>
    <row r="579" spans="1:65" s="2" customFormat="1">
      <c r="A579" s="36"/>
      <c r="B579" s="37"/>
      <c r="C579" s="38"/>
      <c r="D579" s="183" t="s">
        <v>136</v>
      </c>
      <c r="E579" s="38"/>
      <c r="F579" s="184" t="s">
        <v>1260</v>
      </c>
      <c r="G579" s="38"/>
      <c r="H579" s="38"/>
      <c r="I579" s="185"/>
      <c r="J579" s="38"/>
      <c r="K579" s="38"/>
      <c r="L579" s="41"/>
      <c r="M579" s="186"/>
      <c r="N579" s="187"/>
      <c r="O579" s="66"/>
      <c r="P579" s="66"/>
      <c r="Q579" s="66"/>
      <c r="R579" s="66"/>
      <c r="S579" s="66"/>
      <c r="T579" s="67"/>
      <c r="U579" s="36"/>
      <c r="V579" s="36"/>
      <c r="W579" s="36"/>
      <c r="X579" s="36"/>
      <c r="Y579" s="36"/>
      <c r="Z579" s="36"/>
      <c r="AA579" s="36"/>
      <c r="AB579" s="36"/>
      <c r="AC579" s="36"/>
      <c r="AD579" s="36"/>
      <c r="AE579" s="36"/>
      <c r="AT579" s="19" t="s">
        <v>136</v>
      </c>
      <c r="AU579" s="19" t="s">
        <v>134</v>
      </c>
    </row>
    <row r="580" spans="1:65" s="12" customFormat="1" ht="22.8" customHeight="1">
      <c r="B580" s="154"/>
      <c r="C580" s="155"/>
      <c r="D580" s="156" t="s">
        <v>70</v>
      </c>
      <c r="E580" s="168" t="s">
        <v>1261</v>
      </c>
      <c r="F580" s="168" t="s">
        <v>1262</v>
      </c>
      <c r="G580" s="155"/>
      <c r="H580" s="155"/>
      <c r="I580" s="158"/>
      <c r="J580" s="169">
        <f>BK580</f>
        <v>0</v>
      </c>
      <c r="K580" s="155"/>
      <c r="L580" s="160"/>
      <c r="M580" s="161"/>
      <c r="N580" s="162"/>
      <c r="O580" s="162"/>
      <c r="P580" s="163">
        <f>SUM(P581:P594)</f>
        <v>0</v>
      </c>
      <c r="Q580" s="162"/>
      <c r="R580" s="163">
        <f>SUM(R581:R594)</f>
        <v>0.14692999999999998</v>
      </c>
      <c r="S580" s="162"/>
      <c r="T580" s="164">
        <f>SUM(T581:T594)</f>
        <v>3.0300000000000001E-2</v>
      </c>
      <c r="AR580" s="165" t="s">
        <v>134</v>
      </c>
      <c r="AT580" s="166" t="s">
        <v>70</v>
      </c>
      <c r="AU580" s="166" t="s">
        <v>76</v>
      </c>
      <c r="AY580" s="165" t="s">
        <v>125</v>
      </c>
      <c r="BK580" s="167">
        <f>SUM(BK581:BK594)</f>
        <v>0</v>
      </c>
    </row>
    <row r="581" spans="1:65" s="2" customFormat="1" ht="16.5" customHeight="1">
      <c r="A581" s="36"/>
      <c r="B581" s="37"/>
      <c r="C581" s="170" t="s">
        <v>1263</v>
      </c>
      <c r="D581" s="170" t="s">
        <v>128</v>
      </c>
      <c r="E581" s="171" t="s">
        <v>1264</v>
      </c>
      <c r="F581" s="172" t="s">
        <v>1265</v>
      </c>
      <c r="G581" s="173" t="s">
        <v>131</v>
      </c>
      <c r="H581" s="174">
        <v>192</v>
      </c>
      <c r="I581" s="175"/>
      <c r="J581" s="176">
        <f>ROUND(I581*H581,2)</f>
        <v>0</v>
      </c>
      <c r="K581" s="172" t="s">
        <v>132</v>
      </c>
      <c r="L581" s="41"/>
      <c r="M581" s="177" t="s">
        <v>18</v>
      </c>
      <c r="N581" s="178" t="s">
        <v>43</v>
      </c>
      <c r="O581" s="66"/>
      <c r="P581" s="179">
        <f>O581*H581</f>
        <v>0</v>
      </c>
      <c r="Q581" s="179">
        <v>0</v>
      </c>
      <c r="R581" s="179">
        <f>Q581*H581</f>
        <v>0</v>
      </c>
      <c r="S581" s="179">
        <v>1.4999999999999999E-4</v>
      </c>
      <c r="T581" s="180">
        <f>S581*H581</f>
        <v>2.8799999999999999E-2</v>
      </c>
      <c r="U581" s="36"/>
      <c r="V581" s="36"/>
      <c r="W581" s="36"/>
      <c r="X581" s="36"/>
      <c r="Y581" s="36"/>
      <c r="Z581" s="36"/>
      <c r="AA581" s="36"/>
      <c r="AB581" s="36"/>
      <c r="AC581" s="36"/>
      <c r="AD581" s="36"/>
      <c r="AE581" s="36"/>
      <c r="AR581" s="181" t="s">
        <v>216</v>
      </c>
      <c r="AT581" s="181" t="s">
        <v>128</v>
      </c>
      <c r="AU581" s="181" t="s">
        <v>134</v>
      </c>
      <c r="AY581" s="19" t="s">
        <v>125</v>
      </c>
      <c r="BE581" s="182">
        <f>IF(N581="základní",J581,0)</f>
        <v>0</v>
      </c>
      <c r="BF581" s="182">
        <f>IF(N581="snížená",J581,0)</f>
        <v>0</v>
      </c>
      <c r="BG581" s="182">
        <f>IF(N581="zákl. přenesená",J581,0)</f>
        <v>0</v>
      </c>
      <c r="BH581" s="182">
        <f>IF(N581="sníž. přenesená",J581,0)</f>
        <v>0</v>
      </c>
      <c r="BI581" s="182">
        <f>IF(N581="nulová",J581,0)</f>
        <v>0</v>
      </c>
      <c r="BJ581" s="19" t="s">
        <v>134</v>
      </c>
      <c r="BK581" s="182">
        <f>ROUND(I581*H581,2)</f>
        <v>0</v>
      </c>
      <c r="BL581" s="19" t="s">
        <v>216</v>
      </c>
      <c r="BM581" s="181" t="s">
        <v>1266</v>
      </c>
    </row>
    <row r="582" spans="1:65" s="2" customFormat="1">
      <c r="A582" s="36"/>
      <c r="B582" s="37"/>
      <c r="C582" s="38"/>
      <c r="D582" s="183" t="s">
        <v>136</v>
      </c>
      <c r="E582" s="38"/>
      <c r="F582" s="184" t="s">
        <v>1267</v>
      </c>
      <c r="G582" s="38"/>
      <c r="H582" s="38"/>
      <c r="I582" s="185"/>
      <c r="J582" s="38"/>
      <c r="K582" s="38"/>
      <c r="L582" s="41"/>
      <c r="M582" s="186"/>
      <c r="N582" s="187"/>
      <c r="O582" s="66"/>
      <c r="P582" s="66"/>
      <c r="Q582" s="66"/>
      <c r="R582" s="66"/>
      <c r="S582" s="66"/>
      <c r="T582" s="67"/>
      <c r="U582" s="36"/>
      <c r="V582" s="36"/>
      <c r="W582" s="36"/>
      <c r="X582" s="36"/>
      <c r="Y582" s="36"/>
      <c r="Z582" s="36"/>
      <c r="AA582" s="36"/>
      <c r="AB582" s="36"/>
      <c r="AC582" s="36"/>
      <c r="AD582" s="36"/>
      <c r="AE582" s="36"/>
      <c r="AT582" s="19" t="s">
        <v>136</v>
      </c>
      <c r="AU582" s="19" t="s">
        <v>134</v>
      </c>
    </row>
    <row r="583" spans="1:65" s="2" customFormat="1" ht="16.5" customHeight="1">
      <c r="A583" s="36"/>
      <c r="B583" s="37"/>
      <c r="C583" s="170" t="s">
        <v>1268</v>
      </c>
      <c r="D583" s="170" t="s">
        <v>128</v>
      </c>
      <c r="E583" s="171" t="s">
        <v>1269</v>
      </c>
      <c r="F583" s="172" t="s">
        <v>1270</v>
      </c>
      <c r="G583" s="173" t="s">
        <v>131</v>
      </c>
      <c r="H583" s="174">
        <v>192</v>
      </c>
      <c r="I583" s="175"/>
      <c r="J583" s="176">
        <f>ROUND(I583*H583,2)</f>
        <v>0</v>
      </c>
      <c r="K583" s="172" t="s">
        <v>132</v>
      </c>
      <c r="L583" s="41"/>
      <c r="M583" s="177" t="s">
        <v>18</v>
      </c>
      <c r="N583" s="178" t="s">
        <v>43</v>
      </c>
      <c r="O583" s="66"/>
      <c r="P583" s="179">
        <f>O583*H583</f>
        <v>0</v>
      </c>
      <c r="Q583" s="179">
        <v>0</v>
      </c>
      <c r="R583" s="179">
        <f>Q583*H583</f>
        <v>0</v>
      </c>
      <c r="S583" s="179">
        <v>0</v>
      </c>
      <c r="T583" s="180">
        <f>S583*H583</f>
        <v>0</v>
      </c>
      <c r="U583" s="36"/>
      <c r="V583" s="36"/>
      <c r="W583" s="36"/>
      <c r="X583" s="36"/>
      <c r="Y583" s="36"/>
      <c r="Z583" s="36"/>
      <c r="AA583" s="36"/>
      <c r="AB583" s="36"/>
      <c r="AC583" s="36"/>
      <c r="AD583" s="36"/>
      <c r="AE583" s="36"/>
      <c r="AR583" s="181" t="s">
        <v>216</v>
      </c>
      <c r="AT583" s="181" t="s">
        <v>128</v>
      </c>
      <c r="AU583" s="181" t="s">
        <v>134</v>
      </c>
      <c r="AY583" s="19" t="s">
        <v>125</v>
      </c>
      <c r="BE583" s="182">
        <f>IF(N583="základní",J583,0)</f>
        <v>0</v>
      </c>
      <c r="BF583" s="182">
        <f>IF(N583="snížená",J583,0)</f>
        <v>0</v>
      </c>
      <c r="BG583" s="182">
        <f>IF(N583="zákl. přenesená",J583,0)</f>
        <v>0</v>
      </c>
      <c r="BH583" s="182">
        <f>IF(N583="sníž. přenesená",J583,0)</f>
        <v>0</v>
      </c>
      <c r="BI583" s="182">
        <f>IF(N583="nulová",J583,0)</f>
        <v>0</v>
      </c>
      <c r="BJ583" s="19" t="s">
        <v>134</v>
      </c>
      <c r="BK583" s="182">
        <f>ROUND(I583*H583,2)</f>
        <v>0</v>
      </c>
      <c r="BL583" s="19" t="s">
        <v>216</v>
      </c>
      <c r="BM583" s="181" t="s">
        <v>1271</v>
      </c>
    </row>
    <row r="584" spans="1:65" s="2" customFormat="1">
      <c r="A584" s="36"/>
      <c r="B584" s="37"/>
      <c r="C584" s="38"/>
      <c r="D584" s="183" t="s">
        <v>136</v>
      </c>
      <c r="E584" s="38"/>
      <c r="F584" s="184" t="s">
        <v>1272</v>
      </c>
      <c r="G584" s="38"/>
      <c r="H584" s="38"/>
      <c r="I584" s="185"/>
      <c r="J584" s="38"/>
      <c r="K584" s="38"/>
      <c r="L584" s="41"/>
      <c r="M584" s="186"/>
      <c r="N584" s="187"/>
      <c r="O584" s="66"/>
      <c r="P584" s="66"/>
      <c r="Q584" s="66"/>
      <c r="R584" s="66"/>
      <c r="S584" s="66"/>
      <c r="T584" s="67"/>
      <c r="U584" s="36"/>
      <c r="V584" s="36"/>
      <c r="W584" s="36"/>
      <c r="X584" s="36"/>
      <c r="Y584" s="36"/>
      <c r="Z584" s="36"/>
      <c r="AA584" s="36"/>
      <c r="AB584" s="36"/>
      <c r="AC584" s="36"/>
      <c r="AD584" s="36"/>
      <c r="AE584" s="36"/>
      <c r="AT584" s="19" t="s">
        <v>136</v>
      </c>
      <c r="AU584" s="19" t="s">
        <v>134</v>
      </c>
    </row>
    <row r="585" spans="1:65" s="2" customFormat="1" ht="16.5" customHeight="1">
      <c r="A585" s="36"/>
      <c r="B585" s="37"/>
      <c r="C585" s="170" t="s">
        <v>1273</v>
      </c>
      <c r="D585" s="170" t="s">
        <v>128</v>
      </c>
      <c r="E585" s="171" t="s">
        <v>1274</v>
      </c>
      <c r="F585" s="172" t="s">
        <v>1275</v>
      </c>
      <c r="G585" s="173" t="s">
        <v>131</v>
      </c>
      <c r="H585" s="174">
        <v>15</v>
      </c>
      <c r="I585" s="175"/>
      <c r="J585" s="176">
        <f>ROUND(I585*H585,2)</f>
        <v>0</v>
      </c>
      <c r="K585" s="172" t="s">
        <v>132</v>
      </c>
      <c r="L585" s="41"/>
      <c r="M585" s="177" t="s">
        <v>18</v>
      </c>
      <c r="N585" s="178" t="s">
        <v>43</v>
      </c>
      <c r="O585" s="66"/>
      <c r="P585" s="179">
        <f>O585*H585</f>
        <v>0</v>
      </c>
      <c r="Q585" s="179">
        <v>2.9E-4</v>
      </c>
      <c r="R585" s="179">
        <f>Q585*H585</f>
        <v>4.3499999999999997E-3</v>
      </c>
      <c r="S585" s="179">
        <v>0</v>
      </c>
      <c r="T585" s="180">
        <f>S585*H585</f>
        <v>0</v>
      </c>
      <c r="U585" s="36"/>
      <c r="V585" s="36"/>
      <c r="W585" s="36"/>
      <c r="X585" s="36"/>
      <c r="Y585" s="36"/>
      <c r="Z585" s="36"/>
      <c r="AA585" s="36"/>
      <c r="AB585" s="36"/>
      <c r="AC585" s="36"/>
      <c r="AD585" s="36"/>
      <c r="AE585" s="36"/>
      <c r="AR585" s="181" t="s">
        <v>216</v>
      </c>
      <c r="AT585" s="181" t="s">
        <v>128</v>
      </c>
      <c r="AU585" s="181" t="s">
        <v>134</v>
      </c>
      <c r="AY585" s="19" t="s">
        <v>125</v>
      </c>
      <c r="BE585" s="182">
        <f>IF(N585="základní",J585,0)</f>
        <v>0</v>
      </c>
      <c r="BF585" s="182">
        <f>IF(N585="snížená",J585,0)</f>
        <v>0</v>
      </c>
      <c r="BG585" s="182">
        <f>IF(N585="zákl. přenesená",J585,0)</f>
        <v>0</v>
      </c>
      <c r="BH585" s="182">
        <f>IF(N585="sníž. přenesená",J585,0)</f>
        <v>0</v>
      </c>
      <c r="BI585" s="182">
        <f>IF(N585="nulová",J585,0)</f>
        <v>0</v>
      </c>
      <c r="BJ585" s="19" t="s">
        <v>134</v>
      </c>
      <c r="BK585" s="182">
        <f>ROUND(I585*H585,2)</f>
        <v>0</v>
      </c>
      <c r="BL585" s="19" t="s">
        <v>216</v>
      </c>
      <c r="BM585" s="181" t="s">
        <v>1276</v>
      </c>
    </row>
    <row r="586" spans="1:65" s="2" customFormat="1">
      <c r="A586" s="36"/>
      <c r="B586" s="37"/>
      <c r="C586" s="38"/>
      <c r="D586" s="183" t="s">
        <v>136</v>
      </c>
      <c r="E586" s="38"/>
      <c r="F586" s="184" t="s">
        <v>1277</v>
      </c>
      <c r="G586" s="38"/>
      <c r="H586" s="38"/>
      <c r="I586" s="185"/>
      <c r="J586" s="38"/>
      <c r="K586" s="38"/>
      <c r="L586" s="41"/>
      <c r="M586" s="186"/>
      <c r="N586" s="187"/>
      <c r="O586" s="66"/>
      <c r="P586" s="66"/>
      <c r="Q586" s="66"/>
      <c r="R586" s="66"/>
      <c r="S586" s="66"/>
      <c r="T586" s="67"/>
      <c r="U586" s="36"/>
      <c r="V586" s="36"/>
      <c r="W586" s="36"/>
      <c r="X586" s="36"/>
      <c r="Y586" s="36"/>
      <c r="Z586" s="36"/>
      <c r="AA586" s="36"/>
      <c r="AB586" s="36"/>
      <c r="AC586" s="36"/>
      <c r="AD586" s="36"/>
      <c r="AE586" s="36"/>
      <c r="AT586" s="19" t="s">
        <v>136</v>
      </c>
      <c r="AU586" s="19" t="s">
        <v>134</v>
      </c>
    </row>
    <row r="587" spans="1:65" s="2" customFormat="1" ht="16.5" customHeight="1">
      <c r="A587" s="36"/>
      <c r="B587" s="37"/>
      <c r="C587" s="170" t="s">
        <v>1278</v>
      </c>
      <c r="D587" s="170" t="s">
        <v>128</v>
      </c>
      <c r="E587" s="171" t="s">
        <v>1279</v>
      </c>
      <c r="F587" s="172" t="s">
        <v>1280</v>
      </c>
      <c r="G587" s="173" t="s">
        <v>131</v>
      </c>
      <c r="H587" s="174">
        <v>50</v>
      </c>
      <c r="I587" s="175"/>
      <c r="J587" s="176">
        <f>ROUND(I587*H587,2)</f>
        <v>0</v>
      </c>
      <c r="K587" s="172" t="s">
        <v>132</v>
      </c>
      <c r="L587" s="41"/>
      <c r="M587" s="177" t="s">
        <v>18</v>
      </c>
      <c r="N587" s="178" t="s">
        <v>43</v>
      </c>
      <c r="O587" s="66"/>
      <c r="P587" s="179">
        <f>O587*H587</f>
        <v>0</v>
      </c>
      <c r="Q587" s="179">
        <v>0</v>
      </c>
      <c r="R587" s="179">
        <f>Q587*H587</f>
        <v>0</v>
      </c>
      <c r="S587" s="179">
        <v>3.0000000000000001E-5</v>
      </c>
      <c r="T587" s="180">
        <f>S587*H587</f>
        <v>1.5E-3</v>
      </c>
      <c r="U587" s="36"/>
      <c r="V587" s="36"/>
      <c r="W587" s="36"/>
      <c r="X587" s="36"/>
      <c r="Y587" s="36"/>
      <c r="Z587" s="36"/>
      <c r="AA587" s="36"/>
      <c r="AB587" s="36"/>
      <c r="AC587" s="36"/>
      <c r="AD587" s="36"/>
      <c r="AE587" s="36"/>
      <c r="AR587" s="181" t="s">
        <v>216</v>
      </c>
      <c r="AT587" s="181" t="s">
        <v>128</v>
      </c>
      <c r="AU587" s="181" t="s">
        <v>134</v>
      </c>
      <c r="AY587" s="19" t="s">
        <v>125</v>
      </c>
      <c r="BE587" s="182">
        <f>IF(N587="základní",J587,0)</f>
        <v>0</v>
      </c>
      <c r="BF587" s="182">
        <f>IF(N587="snížená",J587,0)</f>
        <v>0</v>
      </c>
      <c r="BG587" s="182">
        <f>IF(N587="zákl. přenesená",J587,0)</f>
        <v>0</v>
      </c>
      <c r="BH587" s="182">
        <f>IF(N587="sníž. přenesená",J587,0)</f>
        <v>0</v>
      </c>
      <c r="BI587" s="182">
        <f>IF(N587="nulová",J587,0)</f>
        <v>0</v>
      </c>
      <c r="BJ587" s="19" t="s">
        <v>134</v>
      </c>
      <c r="BK587" s="182">
        <f>ROUND(I587*H587,2)</f>
        <v>0</v>
      </c>
      <c r="BL587" s="19" t="s">
        <v>216</v>
      </c>
      <c r="BM587" s="181" t="s">
        <v>1281</v>
      </c>
    </row>
    <row r="588" spans="1:65" s="2" customFormat="1">
      <c r="A588" s="36"/>
      <c r="B588" s="37"/>
      <c r="C588" s="38"/>
      <c r="D588" s="183" t="s">
        <v>136</v>
      </c>
      <c r="E588" s="38"/>
      <c r="F588" s="184" t="s">
        <v>1282</v>
      </c>
      <c r="G588" s="38"/>
      <c r="H588" s="38"/>
      <c r="I588" s="185"/>
      <c r="J588" s="38"/>
      <c r="K588" s="38"/>
      <c r="L588" s="41"/>
      <c r="M588" s="186"/>
      <c r="N588" s="187"/>
      <c r="O588" s="66"/>
      <c r="P588" s="66"/>
      <c r="Q588" s="66"/>
      <c r="R588" s="66"/>
      <c r="S588" s="66"/>
      <c r="T588" s="67"/>
      <c r="U588" s="36"/>
      <c r="V588" s="36"/>
      <c r="W588" s="36"/>
      <c r="X588" s="36"/>
      <c r="Y588" s="36"/>
      <c r="Z588" s="36"/>
      <c r="AA588" s="36"/>
      <c r="AB588" s="36"/>
      <c r="AC588" s="36"/>
      <c r="AD588" s="36"/>
      <c r="AE588" s="36"/>
      <c r="AT588" s="19" t="s">
        <v>136</v>
      </c>
      <c r="AU588" s="19" t="s">
        <v>134</v>
      </c>
    </row>
    <row r="589" spans="1:65" s="2" customFormat="1" ht="16.5" customHeight="1">
      <c r="A589" s="36"/>
      <c r="B589" s="37"/>
      <c r="C589" s="222" t="s">
        <v>1283</v>
      </c>
      <c r="D589" s="222" t="s">
        <v>354</v>
      </c>
      <c r="E589" s="223" t="s">
        <v>1284</v>
      </c>
      <c r="F589" s="224" t="s">
        <v>1285</v>
      </c>
      <c r="G589" s="225" t="s">
        <v>131</v>
      </c>
      <c r="H589" s="226">
        <v>50</v>
      </c>
      <c r="I589" s="227"/>
      <c r="J589" s="228">
        <f>ROUND(I589*H589,2)</f>
        <v>0</v>
      </c>
      <c r="K589" s="224" t="s">
        <v>132</v>
      </c>
      <c r="L589" s="229"/>
      <c r="M589" s="230" t="s">
        <v>18</v>
      </c>
      <c r="N589" s="231" t="s">
        <v>43</v>
      </c>
      <c r="O589" s="66"/>
      <c r="P589" s="179">
        <f>O589*H589</f>
        <v>0</v>
      </c>
      <c r="Q589" s="179">
        <v>1.0000000000000001E-5</v>
      </c>
      <c r="R589" s="179">
        <f>Q589*H589</f>
        <v>5.0000000000000001E-4</v>
      </c>
      <c r="S589" s="179">
        <v>0</v>
      </c>
      <c r="T589" s="180">
        <f>S589*H589</f>
        <v>0</v>
      </c>
      <c r="U589" s="36"/>
      <c r="V589" s="36"/>
      <c r="W589" s="36"/>
      <c r="X589" s="36"/>
      <c r="Y589" s="36"/>
      <c r="Z589" s="36"/>
      <c r="AA589" s="36"/>
      <c r="AB589" s="36"/>
      <c r="AC589" s="36"/>
      <c r="AD589" s="36"/>
      <c r="AE589" s="36"/>
      <c r="AR589" s="181" t="s">
        <v>301</v>
      </c>
      <c r="AT589" s="181" t="s">
        <v>354</v>
      </c>
      <c r="AU589" s="181" t="s">
        <v>134</v>
      </c>
      <c r="AY589" s="19" t="s">
        <v>125</v>
      </c>
      <c r="BE589" s="182">
        <f>IF(N589="základní",J589,0)</f>
        <v>0</v>
      </c>
      <c r="BF589" s="182">
        <f>IF(N589="snížená",J589,0)</f>
        <v>0</v>
      </c>
      <c r="BG589" s="182">
        <f>IF(N589="zákl. přenesená",J589,0)</f>
        <v>0</v>
      </c>
      <c r="BH589" s="182">
        <f>IF(N589="sníž. přenesená",J589,0)</f>
        <v>0</v>
      </c>
      <c r="BI589" s="182">
        <f>IF(N589="nulová",J589,0)</f>
        <v>0</v>
      </c>
      <c r="BJ589" s="19" t="s">
        <v>134</v>
      </c>
      <c r="BK589" s="182">
        <f>ROUND(I589*H589,2)</f>
        <v>0</v>
      </c>
      <c r="BL589" s="19" t="s">
        <v>216</v>
      </c>
      <c r="BM589" s="181" t="s">
        <v>1286</v>
      </c>
    </row>
    <row r="590" spans="1:65" s="13" customFormat="1">
      <c r="B590" s="188"/>
      <c r="C590" s="189"/>
      <c r="D590" s="190" t="s">
        <v>138</v>
      </c>
      <c r="E590" s="189"/>
      <c r="F590" s="192" t="s">
        <v>1287</v>
      </c>
      <c r="G590" s="189"/>
      <c r="H590" s="193">
        <v>50</v>
      </c>
      <c r="I590" s="194"/>
      <c r="J590" s="189"/>
      <c r="K590" s="189"/>
      <c r="L590" s="195"/>
      <c r="M590" s="196"/>
      <c r="N590" s="197"/>
      <c r="O590" s="197"/>
      <c r="P590" s="197"/>
      <c r="Q590" s="197"/>
      <c r="R590" s="197"/>
      <c r="S590" s="197"/>
      <c r="T590" s="198"/>
      <c r="AT590" s="199" t="s">
        <v>138</v>
      </c>
      <c r="AU590" s="199" t="s">
        <v>134</v>
      </c>
      <c r="AV590" s="13" t="s">
        <v>134</v>
      </c>
      <c r="AW590" s="13" t="s">
        <v>4</v>
      </c>
      <c r="AX590" s="13" t="s">
        <v>76</v>
      </c>
      <c r="AY590" s="199" t="s">
        <v>125</v>
      </c>
    </row>
    <row r="591" spans="1:65" s="2" customFormat="1" ht="16.5" customHeight="1">
      <c r="A591" s="36"/>
      <c r="B591" s="37"/>
      <c r="C591" s="170" t="s">
        <v>1288</v>
      </c>
      <c r="D591" s="170" t="s">
        <v>128</v>
      </c>
      <c r="E591" s="171" t="s">
        <v>1289</v>
      </c>
      <c r="F591" s="172" t="s">
        <v>1290</v>
      </c>
      <c r="G591" s="173" t="s">
        <v>131</v>
      </c>
      <c r="H591" s="174">
        <v>192</v>
      </c>
      <c r="I591" s="175"/>
      <c r="J591" s="176">
        <f>ROUND(I591*H591,2)</f>
        <v>0</v>
      </c>
      <c r="K591" s="172" t="s">
        <v>132</v>
      </c>
      <c r="L591" s="41"/>
      <c r="M591" s="177" t="s">
        <v>18</v>
      </c>
      <c r="N591" s="178" t="s">
        <v>43</v>
      </c>
      <c r="O591" s="66"/>
      <c r="P591" s="179">
        <f>O591*H591</f>
        <v>0</v>
      </c>
      <c r="Q591" s="179">
        <v>7.3999999999999999E-4</v>
      </c>
      <c r="R591" s="179">
        <f>Q591*H591</f>
        <v>0.14207999999999998</v>
      </c>
      <c r="S591" s="179">
        <v>0</v>
      </c>
      <c r="T591" s="180">
        <f>S591*H591</f>
        <v>0</v>
      </c>
      <c r="U591" s="36"/>
      <c r="V591" s="36"/>
      <c r="W591" s="36"/>
      <c r="X591" s="36"/>
      <c r="Y591" s="36"/>
      <c r="Z591" s="36"/>
      <c r="AA591" s="36"/>
      <c r="AB591" s="36"/>
      <c r="AC591" s="36"/>
      <c r="AD591" s="36"/>
      <c r="AE591" s="36"/>
      <c r="AR591" s="181" t="s">
        <v>216</v>
      </c>
      <c r="AT591" s="181" t="s">
        <v>128</v>
      </c>
      <c r="AU591" s="181" t="s">
        <v>134</v>
      </c>
      <c r="AY591" s="19" t="s">
        <v>125</v>
      </c>
      <c r="BE591" s="182">
        <f>IF(N591="základní",J591,0)</f>
        <v>0</v>
      </c>
      <c r="BF591" s="182">
        <f>IF(N591="snížená",J591,0)</f>
        <v>0</v>
      </c>
      <c r="BG591" s="182">
        <f>IF(N591="zákl. přenesená",J591,0)</f>
        <v>0</v>
      </c>
      <c r="BH591" s="182">
        <f>IF(N591="sníž. přenesená",J591,0)</f>
        <v>0</v>
      </c>
      <c r="BI591" s="182">
        <f>IF(N591="nulová",J591,0)</f>
        <v>0</v>
      </c>
      <c r="BJ591" s="19" t="s">
        <v>134</v>
      </c>
      <c r="BK591" s="182">
        <f>ROUND(I591*H591,2)</f>
        <v>0</v>
      </c>
      <c r="BL591" s="19" t="s">
        <v>216</v>
      </c>
      <c r="BM591" s="181" t="s">
        <v>1291</v>
      </c>
    </row>
    <row r="592" spans="1:65" s="2" customFormat="1">
      <c r="A592" s="36"/>
      <c r="B592" s="37"/>
      <c r="C592" s="38"/>
      <c r="D592" s="183" t="s">
        <v>136</v>
      </c>
      <c r="E592" s="38"/>
      <c r="F592" s="184" t="s">
        <v>1292</v>
      </c>
      <c r="G592" s="38"/>
      <c r="H592" s="38"/>
      <c r="I592" s="185"/>
      <c r="J592" s="38"/>
      <c r="K592" s="38"/>
      <c r="L592" s="41"/>
      <c r="M592" s="186"/>
      <c r="N592" s="187"/>
      <c r="O592" s="66"/>
      <c r="P592" s="66"/>
      <c r="Q592" s="66"/>
      <c r="R592" s="66"/>
      <c r="S592" s="66"/>
      <c r="T592" s="67"/>
      <c r="U592" s="36"/>
      <c r="V592" s="36"/>
      <c r="W592" s="36"/>
      <c r="X592" s="36"/>
      <c r="Y592" s="36"/>
      <c r="Z592" s="36"/>
      <c r="AA592" s="36"/>
      <c r="AB592" s="36"/>
      <c r="AC592" s="36"/>
      <c r="AD592" s="36"/>
      <c r="AE592" s="36"/>
      <c r="AT592" s="19" t="s">
        <v>136</v>
      </c>
      <c r="AU592" s="19" t="s">
        <v>134</v>
      </c>
    </row>
    <row r="593" spans="1:65" s="2" customFormat="1" ht="16.5" customHeight="1">
      <c r="A593" s="36"/>
      <c r="B593" s="37"/>
      <c r="C593" s="170" t="s">
        <v>1293</v>
      </c>
      <c r="D593" s="170" t="s">
        <v>128</v>
      </c>
      <c r="E593" s="171" t="s">
        <v>1294</v>
      </c>
      <c r="F593" s="172" t="s">
        <v>1295</v>
      </c>
      <c r="G593" s="173" t="s">
        <v>131</v>
      </c>
      <c r="H593" s="174">
        <v>192</v>
      </c>
      <c r="I593" s="175"/>
      <c r="J593" s="176">
        <f>ROUND(I593*H593,2)</f>
        <v>0</v>
      </c>
      <c r="K593" s="172" t="s">
        <v>132</v>
      </c>
      <c r="L593" s="41"/>
      <c r="M593" s="177" t="s">
        <v>18</v>
      </c>
      <c r="N593" s="178" t="s">
        <v>43</v>
      </c>
      <c r="O593" s="66"/>
      <c r="P593" s="179">
        <f>O593*H593</f>
        <v>0</v>
      </c>
      <c r="Q593" s="179">
        <v>0</v>
      </c>
      <c r="R593" s="179">
        <f>Q593*H593</f>
        <v>0</v>
      </c>
      <c r="S593" s="179">
        <v>0</v>
      </c>
      <c r="T593" s="180">
        <f>S593*H593</f>
        <v>0</v>
      </c>
      <c r="U593" s="36"/>
      <c r="V593" s="36"/>
      <c r="W593" s="36"/>
      <c r="X593" s="36"/>
      <c r="Y593" s="36"/>
      <c r="Z593" s="36"/>
      <c r="AA593" s="36"/>
      <c r="AB593" s="36"/>
      <c r="AC593" s="36"/>
      <c r="AD593" s="36"/>
      <c r="AE593" s="36"/>
      <c r="AR593" s="181" t="s">
        <v>216</v>
      </c>
      <c r="AT593" s="181" t="s">
        <v>128</v>
      </c>
      <c r="AU593" s="181" t="s">
        <v>134</v>
      </c>
      <c r="AY593" s="19" t="s">
        <v>125</v>
      </c>
      <c r="BE593" s="182">
        <f>IF(N593="základní",J593,0)</f>
        <v>0</v>
      </c>
      <c r="BF593" s="182">
        <f>IF(N593="snížená",J593,0)</f>
        <v>0</v>
      </c>
      <c r="BG593" s="182">
        <f>IF(N593="zákl. přenesená",J593,0)</f>
        <v>0</v>
      </c>
      <c r="BH593" s="182">
        <f>IF(N593="sníž. přenesená",J593,0)</f>
        <v>0</v>
      </c>
      <c r="BI593" s="182">
        <f>IF(N593="nulová",J593,0)</f>
        <v>0</v>
      </c>
      <c r="BJ593" s="19" t="s">
        <v>134</v>
      </c>
      <c r="BK593" s="182">
        <f>ROUND(I593*H593,2)</f>
        <v>0</v>
      </c>
      <c r="BL593" s="19" t="s">
        <v>216</v>
      </c>
      <c r="BM593" s="181" t="s">
        <v>1296</v>
      </c>
    </row>
    <row r="594" spans="1:65" s="2" customFormat="1">
      <c r="A594" s="36"/>
      <c r="B594" s="37"/>
      <c r="C594" s="38"/>
      <c r="D594" s="183" t="s">
        <v>136</v>
      </c>
      <c r="E594" s="38"/>
      <c r="F594" s="184" t="s">
        <v>1297</v>
      </c>
      <c r="G594" s="38"/>
      <c r="H594" s="38"/>
      <c r="I594" s="185"/>
      <c r="J594" s="38"/>
      <c r="K594" s="38"/>
      <c r="L594" s="41"/>
      <c r="M594" s="186"/>
      <c r="N594" s="187"/>
      <c r="O594" s="66"/>
      <c r="P594" s="66"/>
      <c r="Q594" s="66"/>
      <c r="R594" s="66"/>
      <c r="S594" s="66"/>
      <c r="T594" s="67"/>
      <c r="U594" s="36"/>
      <c r="V594" s="36"/>
      <c r="W594" s="36"/>
      <c r="X594" s="36"/>
      <c r="Y594" s="36"/>
      <c r="Z594" s="36"/>
      <c r="AA594" s="36"/>
      <c r="AB594" s="36"/>
      <c r="AC594" s="36"/>
      <c r="AD594" s="36"/>
      <c r="AE594" s="36"/>
      <c r="AT594" s="19" t="s">
        <v>136</v>
      </c>
      <c r="AU594" s="19" t="s">
        <v>134</v>
      </c>
    </row>
    <row r="595" spans="1:65" s="12" customFormat="1" ht="25.95" customHeight="1">
      <c r="B595" s="154"/>
      <c r="C595" s="155"/>
      <c r="D595" s="156" t="s">
        <v>70</v>
      </c>
      <c r="E595" s="157" t="s">
        <v>1298</v>
      </c>
      <c r="F595" s="157" t="s">
        <v>1299</v>
      </c>
      <c r="G595" s="155"/>
      <c r="H595" s="155"/>
      <c r="I595" s="158"/>
      <c r="J595" s="159">
        <f>BK595</f>
        <v>0</v>
      </c>
      <c r="K595" s="155"/>
      <c r="L595" s="160"/>
      <c r="M595" s="161"/>
      <c r="N595" s="162"/>
      <c r="O595" s="162"/>
      <c r="P595" s="163">
        <f>P596+P599</f>
        <v>0</v>
      </c>
      <c r="Q595" s="162"/>
      <c r="R595" s="163">
        <f>R596+R599</f>
        <v>0</v>
      </c>
      <c r="S595" s="162"/>
      <c r="T595" s="164">
        <f>T596+T599</f>
        <v>0</v>
      </c>
      <c r="AR595" s="165" t="s">
        <v>156</v>
      </c>
      <c r="AT595" s="166" t="s">
        <v>70</v>
      </c>
      <c r="AU595" s="166" t="s">
        <v>71</v>
      </c>
      <c r="AY595" s="165" t="s">
        <v>125</v>
      </c>
      <c r="BK595" s="167">
        <f>BK596+BK599</f>
        <v>0</v>
      </c>
    </row>
    <row r="596" spans="1:65" s="12" customFormat="1" ht="22.8" customHeight="1">
      <c r="B596" s="154"/>
      <c r="C596" s="155"/>
      <c r="D596" s="156" t="s">
        <v>70</v>
      </c>
      <c r="E596" s="168" t="s">
        <v>1300</v>
      </c>
      <c r="F596" s="168" t="s">
        <v>1301</v>
      </c>
      <c r="G596" s="155"/>
      <c r="H596" s="155"/>
      <c r="I596" s="158"/>
      <c r="J596" s="169">
        <f>BK596</f>
        <v>0</v>
      </c>
      <c r="K596" s="155"/>
      <c r="L596" s="160"/>
      <c r="M596" s="161"/>
      <c r="N596" s="162"/>
      <c r="O596" s="162"/>
      <c r="P596" s="163">
        <f>SUM(P597:P598)</f>
        <v>0</v>
      </c>
      <c r="Q596" s="162"/>
      <c r="R596" s="163">
        <f>SUM(R597:R598)</f>
        <v>0</v>
      </c>
      <c r="S596" s="162"/>
      <c r="T596" s="164">
        <f>SUM(T597:T598)</f>
        <v>0</v>
      </c>
      <c r="AR596" s="165" t="s">
        <v>156</v>
      </c>
      <c r="AT596" s="166" t="s">
        <v>70</v>
      </c>
      <c r="AU596" s="166" t="s">
        <v>76</v>
      </c>
      <c r="AY596" s="165" t="s">
        <v>125</v>
      </c>
      <c r="BK596" s="167">
        <f>SUM(BK597:BK598)</f>
        <v>0</v>
      </c>
    </row>
    <row r="597" spans="1:65" s="2" customFormat="1" ht="16.5" customHeight="1">
      <c r="A597" s="36"/>
      <c r="B597" s="37"/>
      <c r="C597" s="170" t="s">
        <v>1302</v>
      </c>
      <c r="D597" s="170" t="s">
        <v>128</v>
      </c>
      <c r="E597" s="171" t="s">
        <v>1303</v>
      </c>
      <c r="F597" s="172" t="s">
        <v>1304</v>
      </c>
      <c r="G597" s="173" t="s">
        <v>362</v>
      </c>
      <c r="H597" s="232"/>
      <c r="I597" s="175"/>
      <c r="J597" s="176">
        <f>ROUND(I597*H597,2)</f>
        <v>0</v>
      </c>
      <c r="K597" s="172" t="s">
        <v>668</v>
      </c>
      <c r="L597" s="41"/>
      <c r="M597" s="177" t="s">
        <v>18</v>
      </c>
      <c r="N597" s="178" t="s">
        <v>43</v>
      </c>
      <c r="O597" s="66"/>
      <c r="P597" s="179">
        <f>O597*H597</f>
        <v>0</v>
      </c>
      <c r="Q597" s="179">
        <v>0</v>
      </c>
      <c r="R597" s="179">
        <f>Q597*H597</f>
        <v>0</v>
      </c>
      <c r="S597" s="179">
        <v>0</v>
      </c>
      <c r="T597" s="180">
        <f>S597*H597</f>
        <v>0</v>
      </c>
      <c r="U597" s="36"/>
      <c r="V597" s="36"/>
      <c r="W597" s="36"/>
      <c r="X597" s="36"/>
      <c r="Y597" s="36"/>
      <c r="Z597" s="36"/>
      <c r="AA597" s="36"/>
      <c r="AB597" s="36"/>
      <c r="AC597" s="36"/>
      <c r="AD597" s="36"/>
      <c r="AE597" s="36"/>
      <c r="AR597" s="181" t="s">
        <v>1305</v>
      </c>
      <c r="AT597" s="181" t="s">
        <v>128</v>
      </c>
      <c r="AU597" s="181" t="s">
        <v>134</v>
      </c>
      <c r="AY597" s="19" t="s">
        <v>125</v>
      </c>
      <c r="BE597" s="182">
        <f>IF(N597="základní",J597,0)</f>
        <v>0</v>
      </c>
      <c r="BF597" s="182">
        <f>IF(N597="snížená",J597,0)</f>
        <v>0</v>
      </c>
      <c r="BG597" s="182">
        <f>IF(N597="zákl. přenesená",J597,0)</f>
        <v>0</v>
      </c>
      <c r="BH597" s="182">
        <f>IF(N597="sníž. přenesená",J597,0)</f>
        <v>0</v>
      </c>
      <c r="BI597" s="182">
        <f>IF(N597="nulová",J597,0)</f>
        <v>0</v>
      </c>
      <c r="BJ597" s="19" t="s">
        <v>134</v>
      </c>
      <c r="BK597" s="182">
        <f>ROUND(I597*H597,2)</f>
        <v>0</v>
      </c>
      <c r="BL597" s="19" t="s">
        <v>1305</v>
      </c>
      <c r="BM597" s="181" t="s">
        <v>1306</v>
      </c>
    </row>
    <row r="598" spans="1:65" s="2" customFormat="1">
      <c r="A598" s="36"/>
      <c r="B598" s="37"/>
      <c r="C598" s="38"/>
      <c r="D598" s="183" t="s">
        <v>136</v>
      </c>
      <c r="E598" s="38"/>
      <c r="F598" s="184" t="s">
        <v>1307</v>
      </c>
      <c r="G598" s="38"/>
      <c r="H598" s="38"/>
      <c r="I598" s="185"/>
      <c r="J598" s="38"/>
      <c r="K598" s="38"/>
      <c r="L598" s="41"/>
      <c r="M598" s="186"/>
      <c r="N598" s="187"/>
      <c r="O598" s="66"/>
      <c r="P598" s="66"/>
      <c r="Q598" s="66"/>
      <c r="R598" s="66"/>
      <c r="S598" s="66"/>
      <c r="T598" s="67"/>
      <c r="U598" s="36"/>
      <c r="V598" s="36"/>
      <c r="W598" s="36"/>
      <c r="X598" s="36"/>
      <c r="Y598" s="36"/>
      <c r="Z598" s="36"/>
      <c r="AA598" s="36"/>
      <c r="AB598" s="36"/>
      <c r="AC598" s="36"/>
      <c r="AD598" s="36"/>
      <c r="AE598" s="36"/>
      <c r="AT598" s="19" t="s">
        <v>136</v>
      </c>
      <c r="AU598" s="19" t="s">
        <v>134</v>
      </c>
    </row>
    <row r="599" spans="1:65" s="12" customFormat="1" ht="22.8" customHeight="1">
      <c r="B599" s="154"/>
      <c r="C599" s="155"/>
      <c r="D599" s="156" t="s">
        <v>70</v>
      </c>
      <c r="E599" s="168" t="s">
        <v>1308</v>
      </c>
      <c r="F599" s="168" t="s">
        <v>1309</v>
      </c>
      <c r="G599" s="155"/>
      <c r="H599" s="155"/>
      <c r="I599" s="158"/>
      <c r="J599" s="169">
        <f>BK599</f>
        <v>0</v>
      </c>
      <c r="K599" s="155"/>
      <c r="L599" s="160"/>
      <c r="M599" s="161"/>
      <c r="N599" s="162"/>
      <c r="O599" s="162"/>
      <c r="P599" s="163">
        <f>P600</f>
        <v>0</v>
      </c>
      <c r="Q599" s="162"/>
      <c r="R599" s="163">
        <f>R600</f>
        <v>0</v>
      </c>
      <c r="S599" s="162"/>
      <c r="T599" s="164">
        <f>T600</f>
        <v>0</v>
      </c>
      <c r="AR599" s="165" t="s">
        <v>156</v>
      </c>
      <c r="AT599" s="166" t="s">
        <v>70</v>
      </c>
      <c r="AU599" s="166" t="s">
        <v>76</v>
      </c>
      <c r="AY599" s="165" t="s">
        <v>125</v>
      </c>
      <c r="BK599" s="167">
        <f>BK600</f>
        <v>0</v>
      </c>
    </row>
    <row r="600" spans="1:65" s="2" customFormat="1" ht="16.5" customHeight="1">
      <c r="A600" s="36"/>
      <c r="B600" s="37"/>
      <c r="C600" s="170" t="s">
        <v>1310</v>
      </c>
      <c r="D600" s="170" t="s">
        <v>128</v>
      </c>
      <c r="E600" s="171" t="s">
        <v>1311</v>
      </c>
      <c r="F600" s="172" t="s">
        <v>1309</v>
      </c>
      <c r="G600" s="173" t="s">
        <v>362</v>
      </c>
      <c r="H600" s="232"/>
      <c r="I600" s="175"/>
      <c r="J600" s="176">
        <f>ROUND(I600*H600,2)</f>
        <v>0</v>
      </c>
      <c r="K600" s="172" t="s">
        <v>18</v>
      </c>
      <c r="L600" s="41"/>
      <c r="M600" s="233" t="s">
        <v>18</v>
      </c>
      <c r="N600" s="234" t="s">
        <v>43</v>
      </c>
      <c r="O600" s="235"/>
      <c r="P600" s="236">
        <f>O600*H600</f>
        <v>0</v>
      </c>
      <c r="Q600" s="236">
        <v>0</v>
      </c>
      <c r="R600" s="236">
        <f>Q600*H600</f>
        <v>0</v>
      </c>
      <c r="S600" s="236">
        <v>0</v>
      </c>
      <c r="T600" s="237">
        <f>S600*H600</f>
        <v>0</v>
      </c>
      <c r="U600" s="36"/>
      <c r="V600" s="36"/>
      <c r="W600" s="36"/>
      <c r="X600" s="36"/>
      <c r="Y600" s="36"/>
      <c r="Z600" s="36"/>
      <c r="AA600" s="36"/>
      <c r="AB600" s="36"/>
      <c r="AC600" s="36"/>
      <c r="AD600" s="36"/>
      <c r="AE600" s="36"/>
      <c r="AR600" s="181" t="s">
        <v>133</v>
      </c>
      <c r="AT600" s="181" t="s">
        <v>128</v>
      </c>
      <c r="AU600" s="181" t="s">
        <v>134</v>
      </c>
      <c r="AY600" s="19" t="s">
        <v>125</v>
      </c>
      <c r="BE600" s="182">
        <f>IF(N600="základní",J600,0)</f>
        <v>0</v>
      </c>
      <c r="BF600" s="182">
        <f>IF(N600="snížená",J600,0)</f>
        <v>0</v>
      </c>
      <c r="BG600" s="182">
        <f>IF(N600="zákl. přenesená",J600,0)</f>
        <v>0</v>
      </c>
      <c r="BH600" s="182">
        <f>IF(N600="sníž. přenesená",J600,0)</f>
        <v>0</v>
      </c>
      <c r="BI600" s="182">
        <f>IF(N600="nulová",J600,0)</f>
        <v>0</v>
      </c>
      <c r="BJ600" s="19" t="s">
        <v>134</v>
      </c>
      <c r="BK600" s="182">
        <f>ROUND(I600*H600,2)</f>
        <v>0</v>
      </c>
      <c r="BL600" s="19" t="s">
        <v>133</v>
      </c>
      <c r="BM600" s="181" t="s">
        <v>1312</v>
      </c>
    </row>
    <row r="601" spans="1:65" s="2" customFormat="1" ht="6.9" customHeight="1">
      <c r="A601" s="36"/>
      <c r="B601" s="49"/>
      <c r="C601" s="50"/>
      <c r="D601" s="50"/>
      <c r="E601" s="50"/>
      <c r="F601" s="50"/>
      <c r="G601" s="50"/>
      <c r="H601" s="50"/>
      <c r="I601" s="50"/>
      <c r="J601" s="50"/>
      <c r="K601" s="50"/>
      <c r="L601" s="41"/>
      <c r="M601" s="36"/>
      <c r="O601" s="36"/>
      <c r="P601" s="36"/>
      <c r="Q601" s="36"/>
      <c r="R601" s="36"/>
      <c r="S601" s="36"/>
      <c r="T601" s="36"/>
      <c r="U601" s="36"/>
      <c r="V601" s="36"/>
      <c r="W601" s="36"/>
      <c r="X601" s="36"/>
      <c r="Y601" s="36"/>
      <c r="Z601" s="36"/>
      <c r="AA601" s="36"/>
      <c r="AB601" s="36"/>
      <c r="AC601" s="36"/>
      <c r="AD601" s="36"/>
      <c r="AE601" s="36"/>
    </row>
  </sheetData>
  <sheetProtection algorithmName="SHA-512" hashValue="/OohJE6Hhg6NRhhlY7EN7Xz7Zg2tG7M1MyM8/Wq06PkL7tmNO5zEbcXbDJF5sAPCe3F2Wjx4bJUUjhbw+L2aSQ==" saltValue="uv0d0c7O2sSIckdg4USkWw==" spinCount="100000" sheet="1" objects="1" scenarios="1" formatColumns="0" formatRows="0" autoFilter="0"/>
  <autoFilter ref="C99:K600"/>
  <mergeCells count="6">
    <mergeCell ref="E92:H92"/>
    <mergeCell ref="L2:V2"/>
    <mergeCell ref="E7:H7"/>
    <mergeCell ref="E16:H16"/>
    <mergeCell ref="E25:H25"/>
    <mergeCell ref="E46:H46"/>
  </mergeCells>
  <hyperlinks>
    <hyperlink ref="F104" r:id="rId1"/>
    <hyperlink ref="F107" r:id="rId2"/>
    <hyperlink ref="F111" r:id="rId3"/>
    <hyperlink ref="F114" r:id="rId4"/>
    <hyperlink ref="F116" r:id="rId5"/>
    <hyperlink ref="F118" r:id="rId6"/>
    <hyperlink ref="F120" r:id="rId7"/>
    <hyperlink ref="F123" r:id="rId8"/>
    <hyperlink ref="F125" r:id="rId9"/>
    <hyperlink ref="F127" r:id="rId10"/>
    <hyperlink ref="F129" r:id="rId11"/>
    <hyperlink ref="F131" r:id="rId12"/>
    <hyperlink ref="F138" r:id="rId13"/>
    <hyperlink ref="F140" r:id="rId14"/>
    <hyperlink ref="F143" r:id="rId15"/>
    <hyperlink ref="F145" r:id="rId16"/>
    <hyperlink ref="F147" r:id="rId17"/>
    <hyperlink ref="F149" r:id="rId18"/>
    <hyperlink ref="F151" r:id="rId19"/>
    <hyperlink ref="F154" r:id="rId20"/>
    <hyperlink ref="F157" r:id="rId21"/>
    <hyperlink ref="F164" r:id="rId22"/>
    <hyperlink ref="F166" r:id="rId23"/>
    <hyperlink ref="F168" r:id="rId24"/>
    <hyperlink ref="F170" r:id="rId25"/>
    <hyperlink ref="F172" r:id="rId26"/>
    <hyperlink ref="F174" r:id="rId27"/>
    <hyperlink ref="F176" r:id="rId28"/>
    <hyperlink ref="F183" r:id="rId29"/>
    <hyperlink ref="F186" r:id="rId30"/>
    <hyperlink ref="F188" r:id="rId31"/>
    <hyperlink ref="F191" r:id="rId32"/>
    <hyperlink ref="F193" r:id="rId33"/>
    <hyperlink ref="F195" r:id="rId34"/>
    <hyperlink ref="F197" r:id="rId35"/>
    <hyperlink ref="F199" r:id="rId36"/>
    <hyperlink ref="F202" r:id="rId37"/>
    <hyperlink ref="F206" r:id="rId38"/>
    <hyperlink ref="F213" r:id="rId39"/>
    <hyperlink ref="F216" r:id="rId40"/>
    <hyperlink ref="F220" r:id="rId41"/>
    <hyperlink ref="F223" r:id="rId42"/>
    <hyperlink ref="F225" r:id="rId43"/>
    <hyperlink ref="F227" r:id="rId44"/>
    <hyperlink ref="F229" r:id="rId45"/>
    <hyperlink ref="F231" r:id="rId46"/>
    <hyperlink ref="F234" r:id="rId47"/>
    <hyperlink ref="F236" r:id="rId48"/>
    <hyperlink ref="F239" r:id="rId49"/>
    <hyperlink ref="F241" r:id="rId50"/>
    <hyperlink ref="F245" r:id="rId51"/>
    <hyperlink ref="F247" r:id="rId52"/>
    <hyperlink ref="F249" r:id="rId53"/>
    <hyperlink ref="F251" r:id="rId54"/>
    <hyperlink ref="F253" r:id="rId55"/>
    <hyperlink ref="F257" r:id="rId56"/>
    <hyperlink ref="F261" r:id="rId57"/>
    <hyperlink ref="F263" r:id="rId58"/>
    <hyperlink ref="F265" r:id="rId59"/>
    <hyperlink ref="F271" r:id="rId60"/>
    <hyperlink ref="F273" r:id="rId61"/>
    <hyperlink ref="F276" r:id="rId62"/>
    <hyperlink ref="F279" r:id="rId63"/>
    <hyperlink ref="F282" r:id="rId64"/>
    <hyperlink ref="F287" r:id="rId65"/>
    <hyperlink ref="F289" r:id="rId66"/>
    <hyperlink ref="F292" r:id="rId67"/>
    <hyperlink ref="F294" r:id="rId68"/>
    <hyperlink ref="F297" r:id="rId69"/>
    <hyperlink ref="F301" r:id="rId70"/>
    <hyperlink ref="F303" r:id="rId71"/>
    <hyperlink ref="F305" r:id="rId72"/>
    <hyperlink ref="F307" r:id="rId73"/>
    <hyperlink ref="F309" r:id="rId74"/>
    <hyperlink ref="F314" r:id="rId75"/>
    <hyperlink ref="F317" r:id="rId76"/>
    <hyperlink ref="F322" r:id="rId77"/>
    <hyperlink ref="F327" r:id="rId78"/>
    <hyperlink ref="F331" r:id="rId79"/>
    <hyperlink ref="F333" r:id="rId80"/>
    <hyperlink ref="F335" r:id="rId81"/>
    <hyperlink ref="F343" r:id="rId82"/>
    <hyperlink ref="F346" r:id="rId83"/>
    <hyperlink ref="F352" r:id="rId84"/>
    <hyperlink ref="F354" r:id="rId85"/>
    <hyperlink ref="F358" r:id="rId86"/>
    <hyperlink ref="F363" r:id="rId87"/>
    <hyperlink ref="F368" r:id="rId88"/>
    <hyperlink ref="F370" r:id="rId89"/>
    <hyperlink ref="F372" r:id="rId90"/>
    <hyperlink ref="F374" r:id="rId91"/>
    <hyperlink ref="F377" r:id="rId92"/>
    <hyperlink ref="F380" r:id="rId93"/>
    <hyperlink ref="F383" r:id="rId94"/>
    <hyperlink ref="F388" r:id="rId95"/>
    <hyperlink ref="F395" r:id="rId96"/>
    <hyperlink ref="F397" r:id="rId97"/>
    <hyperlink ref="F401" r:id="rId98"/>
    <hyperlink ref="F404" r:id="rId99"/>
    <hyperlink ref="F407" r:id="rId100"/>
    <hyperlink ref="F416" r:id="rId101"/>
    <hyperlink ref="F418" r:id="rId102"/>
    <hyperlink ref="F425" r:id="rId103"/>
    <hyperlink ref="F432" r:id="rId104"/>
    <hyperlink ref="F434" r:id="rId105"/>
    <hyperlink ref="F436" r:id="rId106"/>
    <hyperlink ref="F439" r:id="rId107"/>
    <hyperlink ref="F441" r:id="rId108"/>
    <hyperlink ref="F445" r:id="rId109"/>
    <hyperlink ref="F447" r:id="rId110"/>
    <hyperlink ref="F449" r:id="rId111"/>
    <hyperlink ref="F451" r:id="rId112"/>
    <hyperlink ref="F453" r:id="rId113"/>
    <hyperlink ref="F455" r:id="rId114"/>
    <hyperlink ref="F457" r:id="rId115"/>
    <hyperlink ref="F460" r:id="rId116"/>
    <hyperlink ref="F463" r:id="rId117"/>
    <hyperlink ref="F466" r:id="rId118"/>
    <hyperlink ref="F475" r:id="rId119"/>
    <hyperlink ref="F486" r:id="rId120"/>
    <hyperlink ref="F503" r:id="rId121"/>
    <hyperlink ref="F507" r:id="rId122"/>
    <hyperlink ref="F510" r:id="rId123"/>
    <hyperlink ref="F512" r:id="rId124"/>
    <hyperlink ref="F514" r:id="rId125"/>
    <hyperlink ref="F517" r:id="rId126"/>
    <hyperlink ref="F520" r:id="rId127"/>
    <hyperlink ref="F533" r:id="rId128"/>
    <hyperlink ref="F535" r:id="rId129"/>
    <hyperlink ref="F537" r:id="rId130"/>
    <hyperlink ref="F539" r:id="rId131"/>
    <hyperlink ref="F541" r:id="rId132"/>
    <hyperlink ref="F543" r:id="rId133"/>
    <hyperlink ref="F547" r:id="rId134"/>
    <hyperlink ref="F549" r:id="rId135"/>
    <hyperlink ref="F551" r:id="rId136"/>
    <hyperlink ref="F553" r:id="rId137"/>
    <hyperlink ref="F555" r:id="rId138"/>
    <hyperlink ref="F557" r:id="rId139"/>
    <hyperlink ref="F560" r:id="rId140"/>
    <hyperlink ref="F562" r:id="rId141"/>
    <hyperlink ref="F564" r:id="rId142"/>
    <hyperlink ref="F566" r:id="rId143"/>
    <hyperlink ref="F568" r:id="rId144"/>
    <hyperlink ref="F570" r:id="rId145"/>
    <hyperlink ref="F573" r:id="rId146"/>
    <hyperlink ref="F575" r:id="rId147"/>
    <hyperlink ref="F577" r:id="rId148"/>
    <hyperlink ref="F579" r:id="rId149"/>
    <hyperlink ref="F582" r:id="rId150"/>
    <hyperlink ref="F584" r:id="rId151"/>
    <hyperlink ref="F586" r:id="rId152"/>
    <hyperlink ref="F588" r:id="rId153"/>
    <hyperlink ref="F592" r:id="rId154"/>
    <hyperlink ref="F594" r:id="rId155"/>
    <hyperlink ref="F598" r:id="rId156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57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24"/>
  <sheetViews>
    <sheetView showGridLines="0" topLeftCell="A124" workbookViewId="0"/>
  </sheetViews>
  <sheetFormatPr defaultRowHeight="10.199999999999999"/>
  <cols>
    <col min="1" max="1" width="8.28515625" style="238" customWidth="1"/>
    <col min="2" max="2" width="1.7109375" style="238" customWidth="1"/>
    <col min="3" max="4" width="5" style="238" customWidth="1"/>
    <col min="5" max="5" width="11.7109375" style="238" customWidth="1"/>
    <col min="6" max="6" width="9.140625" style="238" customWidth="1"/>
    <col min="7" max="7" width="5" style="238" customWidth="1"/>
    <col min="8" max="8" width="77.85546875" style="238" customWidth="1"/>
    <col min="9" max="10" width="20" style="238" customWidth="1"/>
    <col min="11" max="11" width="1.7109375" style="238" customWidth="1"/>
  </cols>
  <sheetData>
    <row r="1" spans="2:11" s="1" customFormat="1" ht="37.5" customHeight="1"/>
    <row r="2" spans="2:11" s="1" customFormat="1" ht="7.5" customHeight="1">
      <c r="B2" s="239"/>
      <c r="C2" s="240"/>
      <c r="D2" s="240"/>
      <c r="E2" s="240"/>
      <c r="F2" s="240"/>
      <c r="G2" s="240"/>
      <c r="H2" s="240"/>
      <c r="I2" s="240"/>
      <c r="J2" s="240"/>
      <c r="K2" s="241"/>
    </row>
    <row r="3" spans="2:11" s="16" customFormat="1" ht="45" customHeight="1">
      <c r="B3" s="242"/>
      <c r="C3" s="374" t="s">
        <v>1313</v>
      </c>
      <c r="D3" s="374"/>
      <c r="E3" s="374"/>
      <c r="F3" s="374"/>
      <c r="G3" s="374"/>
      <c r="H3" s="374"/>
      <c r="I3" s="374"/>
      <c r="J3" s="374"/>
      <c r="K3" s="243"/>
    </row>
    <row r="4" spans="2:11" s="1" customFormat="1" ht="25.5" customHeight="1">
      <c r="B4" s="244"/>
      <c r="C4" s="373" t="s">
        <v>1314</v>
      </c>
      <c r="D4" s="373"/>
      <c r="E4" s="373"/>
      <c r="F4" s="373"/>
      <c r="G4" s="373"/>
      <c r="H4" s="373"/>
      <c r="I4" s="373"/>
      <c r="J4" s="373"/>
      <c r="K4" s="245"/>
    </row>
    <row r="5" spans="2:11" s="1" customFormat="1" ht="5.25" customHeight="1">
      <c r="B5" s="244"/>
      <c r="C5" s="246"/>
      <c r="D5" s="246"/>
      <c r="E5" s="246"/>
      <c r="F5" s="246"/>
      <c r="G5" s="246"/>
      <c r="H5" s="246"/>
      <c r="I5" s="246"/>
      <c r="J5" s="246"/>
      <c r="K5" s="245"/>
    </row>
    <row r="6" spans="2:11" s="1" customFormat="1" ht="15" customHeight="1">
      <c r="B6" s="244"/>
      <c r="C6" s="372" t="s">
        <v>1315</v>
      </c>
      <c r="D6" s="372"/>
      <c r="E6" s="372"/>
      <c r="F6" s="372"/>
      <c r="G6" s="372"/>
      <c r="H6" s="372"/>
      <c r="I6" s="372"/>
      <c r="J6" s="372"/>
      <c r="K6" s="245"/>
    </row>
    <row r="7" spans="2:11" s="1" customFormat="1" ht="15" customHeight="1">
      <c r="B7" s="248"/>
      <c r="C7" s="372" t="s">
        <v>1316</v>
      </c>
      <c r="D7" s="372"/>
      <c r="E7" s="372"/>
      <c r="F7" s="372"/>
      <c r="G7" s="372"/>
      <c r="H7" s="372"/>
      <c r="I7" s="372"/>
      <c r="J7" s="372"/>
      <c r="K7" s="245"/>
    </row>
    <row r="8" spans="2:11" s="1" customFormat="1" ht="12.75" customHeight="1">
      <c r="B8" s="248"/>
      <c r="C8" s="247"/>
      <c r="D8" s="247"/>
      <c r="E8" s="247"/>
      <c r="F8" s="247"/>
      <c r="G8" s="247"/>
      <c r="H8" s="247"/>
      <c r="I8" s="247"/>
      <c r="J8" s="247"/>
      <c r="K8" s="245"/>
    </row>
    <row r="9" spans="2:11" s="1" customFormat="1" ht="15" customHeight="1">
      <c r="B9" s="248"/>
      <c r="C9" s="372" t="s">
        <v>1317</v>
      </c>
      <c r="D9" s="372"/>
      <c r="E9" s="372"/>
      <c r="F9" s="372"/>
      <c r="G9" s="372"/>
      <c r="H9" s="372"/>
      <c r="I9" s="372"/>
      <c r="J9" s="372"/>
      <c r="K9" s="245"/>
    </row>
    <row r="10" spans="2:11" s="1" customFormat="1" ht="15" customHeight="1">
      <c r="B10" s="248"/>
      <c r="C10" s="247"/>
      <c r="D10" s="372" t="s">
        <v>1318</v>
      </c>
      <c r="E10" s="372"/>
      <c r="F10" s="372"/>
      <c r="G10" s="372"/>
      <c r="H10" s="372"/>
      <c r="I10" s="372"/>
      <c r="J10" s="372"/>
      <c r="K10" s="245"/>
    </row>
    <row r="11" spans="2:11" s="1" customFormat="1" ht="15" customHeight="1">
      <c r="B11" s="248"/>
      <c r="C11" s="249"/>
      <c r="D11" s="372" t="s">
        <v>1319</v>
      </c>
      <c r="E11" s="372"/>
      <c r="F11" s="372"/>
      <c r="G11" s="372"/>
      <c r="H11" s="372"/>
      <c r="I11" s="372"/>
      <c r="J11" s="372"/>
      <c r="K11" s="245"/>
    </row>
    <row r="12" spans="2:11" s="1" customFormat="1" ht="15" customHeight="1">
      <c r="B12" s="248"/>
      <c r="C12" s="249"/>
      <c r="D12" s="247"/>
      <c r="E12" s="247"/>
      <c r="F12" s="247"/>
      <c r="G12" s="247"/>
      <c r="H12" s="247"/>
      <c r="I12" s="247"/>
      <c r="J12" s="247"/>
      <c r="K12" s="245"/>
    </row>
    <row r="13" spans="2:11" s="1" customFormat="1" ht="15" customHeight="1">
      <c r="B13" s="248"/>
      <c r="C13" s="249"/>
      <c r="D13" s="250" t="s">
        <v>1320</v>
      </c>
      <c r="E13" s="247"/>
      <c r="F13" s="247"/>
      <c r="G13" s="247"/>
      <c r="H13" s="247"/>
      <c r="I13" s="247"/>
      <c r="J13" s="247"/>
      <c r="K13" s="245"/>
    </row>
    <row r="14" spans="2:11" s="1" customFormat="1" ht="12.75" customHeight="1">
      <c r="B14" s="248"/>
      <c r="C14" s="249"/>
      <c r="D14" s="249"/>
      <c r="E14" s="249"/>
      <c r="F14" s="249"/>
      <c r="G14" s="249"/>
      <c r="H14" s="249"/>
      <c r="I14" s="249"/>
      <c r="J14" s="249"/>
      <c r="K14" s="245"/>
    </row>
    <row r="15" spans="2:11" s="1" customFormat="1" ht="15" customHeight="1">
      <c r="B15" s="248"/>
      <c r="C15" s="249"/>
      <c r="D15" s="372" t="s">
        <v>1321</v>
      </c>
      <c r="E15" s="372"/>
      <c r="F15" s="372"/>
      <c r="G15" s="372"/>
      <c r="H15" s="372"/>
      <c r="I15" s="372"/>
      <c r="J15" s="372"/>
      <c r="K15" s="245"/>
    </row>
    <row r="16" spans="2:11" s="1" customFormat="1" ht="15" customHeight="1">
      <c r="B16" s="248"/>
      <c r="C16" s="249"/>
      <c r="D16" s="372" t="s">
        <v>1322</v>
      </c>
      <c r="E16" s="372"/>
      <c r="F16" s="372"/>
      <c r="G16" s="372"/>
      <c r="H16" s="372"/>
      <c r="I16" s="372"/>
      <c r="J16" s="372"/>
      <c r="K16" s="245"/>
    </row>
    <row r="17" spans="2:11" s="1" customFormat="1" ht="15" customHeight="1">
      <c r="B17" s="248"/>
      <c r="C17" s="249"/>
      <c r="D17" s="372" t="s">
        <v>1323</v>
      </c>
      <c r="E17" s="372"/>
      <c r="F17" s="372"/>
      <c r="G17" s="372"/>
      <c r="H17" s="372"/>
      <c r="I17" s="372"/>
      <c r="J17" s="372"/>
      <c r="K17" s="245"/>
    </row>
    <row r="18" spans="2:11" s="1" customFormat="1" ht="15" customHeight="1">
      <c r="B18" s="248"/>
      <c r="C18" s="249"/>
      <c r="D18" s="249"/>
      <c r="E18" s="251" t="s">
        <v>75</v>
      </c>
      <c r="F18" s="372" t="s">
        <v>1324</v>
      </c>
      <c r="G18" s="372"/>
      <c r="H18" s="372"/>
      <c r="I18" s="372"/>
      <c r="J18" s="372"/>
      <c r="K18" s="245"/>
    </row>
    <row r="19" spans="2:11" s="1" customFormat="1" ht="15" customHeight="1">
      <c r="B19" s="248"/>
      <c r="C19" s="249"/>
      <c r="D19" s="249"/>
      <c r="E19" s="251" t="s">
        <v>1325</v>
      </c>
      <c r="F19" s="372" t="s">
        <v>1326</v>
      </c>
      <c r="G19" s="372"/>
      <c r="H19" s="372"/>
      <c r="I19" s="372"/>
      <c r="J19" s="372"/>
      <c r="K19" s="245"/>
    </row>
    <row r="20" spans="2:11" s="1" customFormat="1" ht="15" customHeight="1">
      <c r="B20" s="248"/>
      <c r="C20" s="249"/>
      <c r="D20" s="249"/>
      <c r="E20" s="251" t="s">
        <v>1327</v>
      </c>
      <c r="F20" s="372" t="s">
        <v>1328</v>
      </c>
      <c r="G20" s="372"/>
      <c r="H20" s="372"/>
      <c r="I20" s="372"/>
      <c r="J20" s="372"/>
      <c r="K20" s="245"/>
    </row>
    <row r="21" spans="2:11" s="1" customFormat="1" ht="15" customHeight="1">
      <c r="B21" s="248"/>
      <c r="C21" s="249"/>
      <c r="D21" s="249"/>
      <c r="E21" s="251" t="s">
        <v>1329</v>
      </c>
      <c r="F21" s="372" t="s">
        <v>1330</v>
      </c>
      <c r="G21" s="372"/>
      <c r="H21" s="372"/>
      <c r="I21" s="372"/>
      <c r="J21" s="372"/>
      <c r="K21" s="245"/>
    </row>
    <row r="22" spans="2:11" s="1" customFormat="1" ht="15" customHeight="1">
      <c r="B22" s="248"/>
      <c r="C22" s="249"/>
      <c r="D22" s="249"/>
      <c r="E22" s="251" t="s">
        <v>1331</v>
      </c>
      <c r="F22" s="372" t="s">
        <v>1332</v>
      </c>
      <c r="G22" s="372"/>
      <c r="H22" s="372"/>
      <c r="I22" s="372"/>
      <c r="J22" s="372"/>
      <c r="K22" s="245"/>
    </row>
    <row r="23" spans="2:11" s="1" customFormat="1" ht="15" customHeight="1">
      <c r="B23" s="248"/>
      <c r="C23" s="249"/>
      <c r="D23" s="249"/>
      <c r="E23" s="251" t="s">
        <v>1333</v>
      </c>
      <c r="F23" s="372" t="s">
        <v>1334</v>
      </c>
      <c r="G23" s="372"/>
      <c r="H23" s="372"/>
      <c r="I23" s="372"/>
      <c r="J23" s="372"/>
      <c r="K23" s="245"/>
    </row>
    <row r="24" spans="2:11" s="1" customFormat="1" ht="12.75" customHeight="1">
      <c r="B24" s="248"/>
      <c r="C24" s="249"/>
      <c r="D24" s="249"/>
      <c r="E24" s="249"/>
      <c r="F24" s="249"/>
      <c r="G24" s="249"/>
      <c r="H24" s="249"/>
      <c r="I24" s="249"/>
      <c r="J24" s="249"/>
      <c r="K24" s="245"/>
    </row>
    <row r="25" spans="2:11" s="1" customFormat="1" ht="15" customHeight="1">
      <c r="B25" s="248"/>
      <c r="C25" s="372" t="s">
        <v>1335</v>
      </c>
      <c r="D25" s="372"/>
      <c r="E25" s="372"/>
      <c r="F25" s="372"/>
      <c r="G25" s="372"/>
      <c r="H25" s="372"/>
      <c r="I25" s="372"/>
      <c r="J25" s="372"/>
      <c r="K25" s="245"/>
    </row>
    <row r="26" spans="2:11" s="1" customFormat="1" ht="15" customHeight="1">
      <c r="B26" s="248"/>
      <c r="C26" s="372" t="s">
        <v>1336</v>
      </c>
      <c r="D26" s="372"/>
      <c r="E26" s="372"/>
      <c r="F26" s="372"/>
      <c r="G26" s="372"/>
      <c r="H26" s="372"/>
      <c r="I26" s="372"/>
      <c r="J26" s="372"/>
      <c r="K26" s="245"/>
    </row>
    <row r="27" spans="2:11" s="1" customFormat="1" ht="15" customHeight="1">
      <c r="B27" s="248"/>
      <c r="C27" s="247"/>
      <c r="D27" s="372" t="s">
        <v>1337</v>
      </c>
      <c r="E27" s="372"/>
      <c r="F27" s="372"/>
      <c r="G27" s="372"/>
      <c r="H27" s="372"/>
      <c r="I27" s="372"/>
      <c r="J27" s="372"/>
      <c r="K27" s="245"/>
    </row>
    <row r="28" spans="2:11" s="1" customFormat="1" ht="15" customHeight="1">
      <c r="B28" s="248"/>
      <c r="C28" s="249"/>
      <c r="D28" s="372" t="s">
        <v>1338</v>
      </c>
      <c r="E28" s="372"/>
      <c r="F28" s="372"/>
      <c r="G28" s="372"/>
      <c r="H28" s="372"/>
      <c r="I28" s="372"/>
      <c r="J28" s="372"/>
      <c r="K28" s="245"/>
    </row>
    <row r="29" spans="2:11" s="1" customFormat="1" ht="12.75" customHeight="1">
      <c r="B29" s="248"/>
      <c r="C29" s="249"/>
      <c r="D29" s="249"/>
      <c r="E29" s="249"/>
      <c r="F29" s="249"/>
      <c r="G29" s="249"/>
      <c r="H29" s="249"/>
      <c r="I29" s="249"/>
      <c r="J29" s="249"/>
      <c r="K29" s="245"/>
    </row>
    <row r="30" spans="2:11" s="1" customFormat="1" ht="15" customHeight="1">
      <c r="B30" s="248"/>
      <c r="C30" s="249"/>
      <c r="D30" s="372" t="s">
        <v>1339</v>
      </c>
      <c r="E30" s="372"/>
      <c r="F30" s="372"/>
      <c r="G30" s="372"/>
      <c r="H30" s="372"/>
      <c r="I30" s="372"/>
      <c r="J30" s="372"/>
      <c r="K30" s="245"/>
    </row>
    <row r="31" spans="2:11" s="1" customFormat="1" ht="15" customHeight="1">
      <c r="B31" s="248"/>
      <c r="C31" s="249"/>
      <c r="D31" s="372" t="s">
        <v>1340</v>
      </c>
      <c r="E31" s="372"/>
      <c r="F31" s="372"/>
      <c r="G31" s="372"/>
      <c r="H31" s="372"/>
      <c r="I31" s="372"/>
      <c r="J31" s="372"/>
      <c r="K31" s="245"/>
    </row>
    <row r="32" spans="2:11" s="1" customFormat="1" ht="12.75" customHeight="1">
      <c r="B32" s="248"/>
      <c r="C32" s="249"/>
      <c r="D32" s="249"/>
      <c r="E32" s="249"/>
      <c r="F32" s="249"/>
      <c r="G32" s="249"/>
      <c r="H32" s="249"/>
      <c r="I32" s="249"/>
      <c r="J32" s="249"/>
      <c r="K32" s="245"/>
    </row>
    <row r="33" spans="2:11" s="1" customFormat="1" ht="15" customHeight="1">
      <c r="B33" s="248"/>
      <c r="C33" s="249"/>
      <c r="D33" s="372" t="s">
        <v>1341</v>
      </c>
      <c r="E33" s="372"/>
      <c r="F33" s="372"/>
      <c r="G33" s="372"/>
      <c r="H33" s="372"/>
      <c r="I33" s="372"/>
      <c r="J33" s="372"/>
      <c r="K33" s="245"/>
    </row>
    <row r="34" spans="2:11" s="1" customFormat="1" ht="15" customHeight="1">
      <c r="B34" s="248"/>
      <c r="C34" s="249"/>
      <c r="D34" s="372" t="s">
        <v>1342</v>
      </c>
      <c r="E34" s="372"/>
      <c r="F34" s="372"/>
      <c r="G34" s="372"/>
      <c r="H34" s="372"/>
      <c r="I34" s="372"/>
      <c r="J34" s="372"/>
      <c r="K34" s="245"/>
    </row>
    <row r="35" spans="2:11" s="1" customFormat="1" ht="15" customHeight="1">
      <c r="B35" s="248"/>
      <c r="C35" s="249"/>
      <c r="D35" s="372" t="s">
        <v>1343</v>
      </c>
      <c r="E35" s="372"/>
      <c r="F35" s="372"/>
      <c r="G35" s="372"/>
      <c r="H35" s="372"/>
      <c r="I35" s="372"/>
      <c r="J35" s="372"/>
      <c r="K35" s="245"/>
    </row>
    <row r="36" spans="2:11" s="1" customFormat="1" ht="15" customHeight="1">
      <c r="B36" s="248"/>
      <c r="C36" s="249"/>
      <c r="D36" s="247"/>
      <c r="E36" s="250" t="s">
        <v>111</v>
      </c>
      <c r="F36" s="247"/>
      <c r="G36" s="372" t="s">
        <v>1344</v>
      </c>
      <c r="H36" s="372"/>
      <c r="I36" s="372"/>
      <c r="J36" s="372"/>
      <c r="K36" s="245"/>
    </row>
    <row r="37" spans="2:11" s="1" customFormat="1" ht="30.75" customHeight="1">
      <c r="B37" s="248"/>
      <c r="C37" s="249"/>
      <c r="D37" s="247"/>
      <c r="E37" s="250" t="s">
        <v>1345</v>
      </c>
      <c r="F37" s="247"/>
      <c r="G37" s="372" t="s">
        <v>1346</v>
      </c>
      <c r="H37" s="372"/>
      <c r="I37" s="372"/>
      <c r="J37" s="372"/>
      <c r="K37" s="245"/>
    </row>
    <row r="38" spans="2:11" s="1" customFormat="1" ht="15" customHeight="1">
      <c r="B38" s="248"/>
      <c r="C38" s="249"/>
      <c r="D38" s="247"/>
      <c r="E38" s="250" t="s">
        <v>52</v>
      </c>
      <c r="F38" s="247"/>
      <c r="G38" s="372" t="s">
        <v>1347</v>
      </c>
      <c r="H38" s="372"/>
      <c r="I38" s="372"/>
      <c r="J38" s="372"/>
      <c r="K38" s="245"/>
    </row>
    <row r="39" spans="2:11" s="1" customFormat="1" ht="15" customHeight="1">
      <c r="B39" s="248"/>
      <c r="C39" s="249"/>
      <c r="D39" s="247"/>
      <c r="E39" s="250" t="s">
        <v>53</v>
      </c>
      <c r="F39" s="247"/>
      <c r="G39" s="372" t="s">
        <v>1348</v>
      </c>
      <c r="H39" s="372"/>
      <c r="I39" s="372"/>
      <c r="J39" s="372"/>
      <c r="K39" s="245"/>
    </row>
    <row r="40" spans="2:11" s="1" customFormat="1" ht="15" customHeight="1">
      <c r="B40" s="248"/>
      <c r="C40" s="249"/>
      <c r="D40" s="247"/>
      <c r="E40" s="250" t="s">
        <v>112</v>
      </c>
      <c r="F40" s="247"/>
      <c r="G40" s="372" t="s">
        <v>1349</v>
      </c>
      <c r="H40" s="372"/>
      <c r="I40" s="372"/>
      <c r="J40" s="372"/>
      <c r="K40" s="245"/>
    </row>
    <row r="41" spans="2:11" s="1" customFormat="1" ht="15" customHeight="1">
      <c r="B41" s="248"/>
      <c r="C41" s="249"/>
      <c r="D41" s="247"/>
      <c r="E41" s="250" t="s">
        <v>113</v>
      </c>
      <c r="F41" s="247"/>
      <c r="G41" s="372" t="s">
        <v>1350</v>
      </c>
      <c r="H41" s="372"/>
      <c r="I41" s="372"/>
      <c r="J41" s="372"/>
      <c r="K41" s="245"/>
    </row>
    <row r="42" spans="2:11" s="1" customFormat="1" ht="15" customHeight="1">
      <c r="B42" s="248"/>
      <c r="C42" s="249"/>
      <c r="D42" s="247"/>
      <c r="E42" s="250" t="s">
        <v>1351</v>
      </c>
      <c r="F42" s="247"/>
      <c r="G42" s="372" t="s">
        <v>1352</v>
      </c>
      <c r="H42" s="372"/>
      <c r="I42" s="372"/>
      <c r="J42" s="372"/>
      <c r="K42" s="245"/>
    </row>
    <row r="43" spans="2:11" s="1" customFormat="1" ht="15" customHeight="1">
      <c r="B43" s="248"/>
      <c r="C43" s="249"/>
      <c r="D43" s="247"/>
      <c r="E43" s="250"/>
      <c r="F43" s="247"/>
      <c r="G43" s="372" t="s">
        <v>1353</v>
      </c>
      <c r="H43" s="372"/>
      <c r="I43" s="372"/>
      <c r="J43" s="372"/>
      <c r="K43" s="245"/>
    </row>
    <row r="44" spans="2:11" s="1" customFormat="1" ht="15" customHeight="1">
      <c r="B44" s="248"/>
      <c r="C44" s="249"/>
      <c r="D44" s="247"/>
      <c r="E44" s="250" t="s">
        <v>1354</v>
      </c>
      <c r="F44" s="247"/>
      <c r="G44" s="372" t="s">
        <v>1355</v>
      </c>
      <c r="H44" s="372"/>
      <c r="I44" s="372"/>
      <c r="J44" s="372"/>
      <c r="K44" s="245"/>
    </row>
    <row r="45" spans="2:11" s="1" customFormat="1" ht="15" customHeight="1">
      <c r="B45" s="248"/>
      <c r="C45" s="249"/>
      <c r="D45" s="247"/>
      <c r="E45" s="250" t="s">
        <v>115</v>
      </c>
      <c r="F45" s="247"/>
      <c r="G45" s="372" t="s">
        <v>1356</v>
      </c>
      <c r="H45" s="372"/>
      <c r="I45" s="372"/>
      <c r="J45" s="372"/>
      <c r="K45" s="245"/>
    </row>
    <row r="46" spans="2:11" s="1" customFormat="1" ht="12.75" customHeight="1">
      <c r="B46" s="248"/>
      <c r="C46" s="249"/>
      <c r="D46" s="247"/>
      <c r="E46" s="247"/>
      <c r="F46" s="247"/>
      <c r="G46" s="247"/>
      <c r="H46" s="247"/>
      <c r="I46" s="247"/>
      <c r="J46" s="247"/>
      <c r="K46" s="245"/>
    </row>
    <row r="47" spans="2:11" s="1" customFormat="1" ht="15" customHeight="1">
      <c r="B47" s="248"/>
      <c r="C47" s="249"/>
      <c r="D47" s="372" t="s">
        <v>1357</v>
      </c>
      <c r="E47" s="372"/>
      <c r="F47" s="372"/>
      <c r="G47" s="372"/>
      <c r="H47" s="372"/>
      <c r="I47" s="372"/>
      <c r="J47" s="372"/>
      <c r="K47" s="245"/>
    </row>
    <row r="48" spans="2:11" s="1" customFormat="1" ht="15" customHeight="1">
      <c r="B48" s="248"/>
      <c r="C48" s="249"/>
      <c r="D48" s="249"/>
      <c r="E48" s="372" t="s">
        <v>1358</v>
      </c>
      <c r="F48" s="372"/>
      <c r="G48" s="372"/>
      <c r="H48" s="372"/>
      <c r="I48" s="372"/>
      <c r="J48" s="372"/>
      <c r="K48" s="245"/>
    </row>
    <row r="49" spans="2:11" s="1" customFormat="1" ht="15" customHeight="1">
      <c r="B49" s="248"/>
      <c r="C49" s="249"/>
      <c r="D49" s="249"/>
      <c r="E49" s="372" t="s">
        <v>1359</v>
      </c>
      <c r="F49" s="372"/>
      <c r="G49" s="372"/>
      <c r="H49" s="372"/>
      <c r="I49" s="372"/>
      <c r="J49" s="372"/>
      <c r="K49" s="245"/>
    </row>
    <row r="50" spans="2:11" s="1" customFormat="1" ht="15" customHeight="1">
      <c r="B50" s="248"/>
      <c r="C50" s="249"/>
      <c r="D50" s="249"/>
      <c r="E50" s="372" t="s">
        <v>1360</v>
      </c>
      <c r="F50" s="372"/>
      <c r="G50" s="372"/>
      <c r="H50" s="372"/>
      <c r="I50" s="372"/>
      <c r="J50" s="372"/>
      <c r="K50" s="245"/>
    </row>
    <row r="51" spans="2:11" s="1" customFormat="1" ht="15" customHeight="1">
      <c r="B51" s="248"/>
      <c r="C51" s="249"/>
      <c r="D51" s="372" t="s">
        <v>1361</v>
      </c>
      <c r="E51" s="372"/>
      <c r="F51" s="372"/>
      <c r="G51" s="372"/>
      <c r="H51" s="372"/>
      <c r="I51" s="372"/>
      <c r="J51" s="372"/>
      <c r="K51" s="245"/>
    </row>
    <row r="52" spans="2:11" s="1" customFormat="1" ht="25.5" customHeight="1">
      <c r="B52" s="244"/>
      <c r="C52" s="373" t="s">
        <v>1362</v>
      </c>
      <c r="D52" s="373"/>
      <c r="E52" s="373"/>
      <c r="F52" s="373"/>
      <c r="G52" s="373"/>
      <c r="H52" s="373"/>
      <c r="I52" s="373"/>
      <c r="J52" s="373"/>
      <c r="K52" s="245"/>
    </row>
    <row r="53" spans="2:11" s="1" customFormat="1" ht="5.25" customHeight="1">
      <c r="B53" s="244"/>
      <c r="C53" s="246"/>
      <c r="D53" s="246"/>
      <c r="E53" s="246"/>
      <c r="F53" s="246"/>
      <c r="G53" s="246"/>
      <c r="H53" s="246"/>
      <c r="I53" s="246"/>
      <c r="J53" s="246"/>
      <c r="K53" s="245"/>
    </row>
    <row r="54" spans="2:11" s="1" customFormat="1" ht="15" customHeight="1">
      <c r="B54" s="244"/>
      <c r="C54" s="372" t="s">
        <v>1363</v>
      </c>
      <c r="D54" s="372"/>
      <c r="E54" s="372"/>
      <c r="F54" s="372"/>
      <c r="G54" s="372"/>
      <c r="H54" s="372"/>
      <c r="I54" s="372"/>
      <c r="J54" s="372"/>
      <c r="K54" s="245"/>
    </row>
    <row r="55" spans="2:11" s="1" customFormat="1" ht="15" customHeight="1">
      <c r="B55" s="244"/>
      <c r="C55" s="372" t="s">
        <v>1364</v>
      </c>
      <c r="D55" s="372"/>
      <c r="E55" s="372"/>
      <c r="F55" s="372"/>
      <c r="G55" s="372"/>
      <c r="H55" s="372"/>
      <c r="I55" s="372"/>
      <c r="J55" s="372"/>
      <c r="K55" s="245"/>
    </row>
    <row r="56" spans="2:11" s="1" customFormat="1" ht="12.75" customHeight="1">
      <c r="B56" s="244"/>
      <c r="C56" s="247"/>
      <c r="D56" s="247"/>
      <c r="E56" s="247"/>
      <c r="F56" s="247"/>
      <c r="G56" s="247"/>
      <c r="H56" s="247"/>
      <c r="I56" s="247"/>
      <c r="J56" s="247"/>
      <c r="K56" s="245"/>
    </row>
    <row r="57" spans="2:11" s="1" customFormat="1" ht="15" customHeight="1">
      <c r="B57" s="244"/>
      <c r="C57" s="372" t="s">
        <v>1365</v>
      </c>
      <c r="D57" s="372"/>
      <c r="E57" s="372"/>
      <c r="F57" s="372"/>
      <c r="G57" s="372"/>
      <c r="H57" s="372"/>
      <c r="I57" s="372"/>
      <c r="J57" s="372"/>
      <c r="K57" s="245"/>
    </row>
    <row r="58" spans="2:11" s="1" customFormat="1" ht="15" customHeight="1">
      <c r="B58" s="244"/>
      <c r="C58" s="249"/>
      <c r="D58" s="372" t="s">
        <v>1366</v>
      </c>
      <c r="E58" s="372"/>
      <c r="F58" s="372"/>
      <c r="G58" s="372"/>
      <c r="H58" s="372"/>
      <c r="I58" s="372"/>
      <c r="J58" s="372"/>
      <c r="K58" s="245"/>
    </row>
    <row r="59" spans="2:11" s="1" customFormat="1" ht="15" customHeight="1">
      <c r="B59" s="244"/>
      <c r="C59" s="249"/>
      <c r="D59" s="372" t="s">
        <v>1367</v>
      </c>
      <c r="E59" s="372"/>
      <c r="F59" s="372"/>
      <c r="G59" s="372"/>
      <c r="H59" s="372"/>
      <c r="I59" s="372"/>
      <c r="J59" s="372"/>
      <c r="K59" s="245"/>
    </row>
    <row r="60" spans="2:11" s="1" customFormat="1" ht="15" customHeight="1">
      <c r="B60" s="244"/>
      <c r="C60" s="249"/>
      <c r="D60" s="372" t="s">
        <v>1368</v>
      </c>
      <c r="E60" s="372"/>
      <c r="F60" s="372"/>
      <c r="G60" s="372"/>
      <c r="H60" s="372"/>
      <c r="I60" s="372"/>
      <c r="J60" s="372"/>
      <c r="K60" s="245"/>
    </row>
    <row r="61" spans="2:11" s="1" customFormat="1" ht="15" customHeight="1">
      <c r="B61" s="244"/>
      <c r="C61" s="249"/>
      <c r="D61" s="372" t="s">
        <v>1369</v>
      </c>
      <c r="E61" s="372"/>
      <c r="F61" s="372"/>
      <c r="G61" s="372"/>
      <c r="H61" s="372"/>
      <c r="I61" s="372"/>
      <c r="J61" s="372"/>
      <c r="K61" s="245"/>
    </row>
    <row r="62" spans="2:11" s="1" customFormat="1" ht="15" customHeight="1">
      <c r="B62" s="244"/>
      <c r="C62" s="249"/>
      <c r="D62" s="375" t="s">
        <v>1370</v>
      </c>
      <c r="E62" s="375"/>
      <c r="F62" s="375"/>
      <c r="G62" s="375"/>
      <c r="H62" s="375"/>
      <c r="I62" s="375"/>
      <c r="J62" s="375"/>
      <c r="K62" s="245"/>
    </row>
    <row r="63" spans="2:11" s="1" customFormat="1" ht="15" customHeight="1">
      <c r="B63" s="244"/>
      <c r="C63" s="249"/>
      <c r="D63" s="372" t="s">
        <v>1371</v>
      </c>
      <c r="E63" s="372"/>
      <c r="F63" s="372"/>
      <c r="G63" s="372"/>
      <c r="H63" s="372"/>
      <c r="I63" s="372"/>
      <c r="J63" s="372"/>
      <c r="K63" s="245"/>
    </row>
    <row r="64" spans="2:11" s="1" customFormat="1" ht="12.75" customHeight="1">
      <c r="B64" s="244"/>
      <c r="C64" s="249"/>
      <c r="D64" s="249"/>
      <c r="E64" s="252"/>
      <c r="F64" s="249"/>
      <c r="G64" s="249"/>
      <c r="H64" s="249"/>
      <c r="I64" s="249"/>
      <c r="J64" s="249"/>
      <c r="K64" s="245"/>
    </row>
    <row r="65" spans="2:11" s="1" customFormat="1" ht="15" customHeight="1">
      <c r="B65" s="244"/>
      <c r="C65" s="249"/>
      <c r="D65" s="372" t="s">
        <v>1372</v>
      </c>
      <c r="E65" s="372"/>
      <c r="F65" s="372"/>
      <c r="G65" s="372"/>
      <c r="H65" s="372"/>
      <c r="I65" s="372"/>
      <c r="J65" s="372"/>
      <c r="K65" s="245"/>
    </row>
    <row r="66" spans="2:11" s="1" customFormat="1" ht="15" customHeight="1">
      <c r="B66" s="244"/>
      <c r="C66" s="249"/>
      <c r="D66" s="375" t="s">
        <v>1373</v>
      </c>
      <c r="E66" s="375"/>
      <c r="F66" s="375"/>
      <c r="G66" s="375"/>
      <c r="H66" s="375"/>
      <c r="I66" s="375"/>
      <c r="J66" s="375"/>
      <c r="K66" s="245"/>
    </row>
    <row r="67" spans="2:11" s="1" customFormat="1" ht="15" customHeight="1">
      <c r="B67" s="244"/>
      <c r="C67" s="249"/>
      <c r="D67" s="372" t="s">
        <v>1374</v>
      </c>
      <c r="E67" s="372"/>
      <c r="F67" s="372"/>
      <c r="G67" s="372"/>
      <c r="H67" s="372"/>
      <c r="I67" s="372"/>
      <c r="J67" s="372"/>
      <c r="K67" s="245"/>
    </row>
    <row r="68" spans="2:11" s="1" customFormat="1" ht="15" customHeight="1">
      <c r="B68" s="244"/>
      <c r="C68" s="249"/>
      <c r="D68" s="372" t="s">
        <v>1375</v>
      </c>
      <c r="E68" s="372"/>
      <c r="F68" s="372"/>
      <c r="G68" s="372"/>
      <c r="H68" s="372"/>
      <c r="I68" s="372"/>
      <c r="J68" s="372"/>
      <c r="K68" s="245"/>
    </row>
    <row r="69" spans="2:11" s="1" customFormat="1" ht="15" customHeight="1">
      <c r="B69" s="244"/>
      <c r="C69" s="249"/>
      <c r="D69" s="372" t="s">
        <v>1376</v>
      </c>
      <c r="E69" s="372"/>
      <c r="F69" s="372"/>
      <c r="G69" s="372"/>
      <c r="H69" s="372"/>
      <c r="I69" s="372"/>
      <c r="J69" s="372"/>
      <c r="K69" s="245"/>
    </row>
    <row r="70" spans="2:11" s="1" customFormat="1" ht="15" customHeight="1">
      <c r="B70" s="244"/>
      <c r="C70" s="249"/>
      <c r="D70" s="372" t="s">
        <v>1377</v>
      </c>
      <c r="E70" s="372"/>
      <c r="F70" s="372"/>
      <c r="G70" s="372"/>
      <c r="H70" s="372"/>
      <c r="I70" s="372"/>
      <c r="J70" s="372"/>
      <c r="K70" s="245"/>
    </row>
    <row r="71" spans="2:11" s="1" customFormat="1" ht="12.75" customHeight="1">
      <c r="B71" s="253"/>
      <c r="C71" s="254"/>
      <c r="D71" s="254"/>
      <c r="E71" s="254"/>
      <c r="F71" s="254"/>
      <c r="G71" s="254"/>
      <c r="H71" s="254"/>
      <c r="I71" s="254"/>
      <c r="J71" s="254"/>
      <c r="K71" s="255"/>
    </row>
    <row r="72" spans="2:11" s="1" customFormat="1" ht="18.75" customHeight="1">
      <c r="B72" s="256"/>
      <c r="C72" s="256"/>
      <c r="D72" s="256"/>
      <c r="E72" s="256"/>
      <c r="F72" s="256"/>
      <c r="G72" s="256"/>
      <c r="H72" s="256"/>
      <c r="I72" s="256"/>
      <c r="J72" s="256"/>
      <c r="K72" s="257"/>
    </row>
    <row r="73" spans="2:11" s="1" customFormat="1" ht="18.75" customHeight="1">
      <c r="B73" s="257"/>
      <c r="C73" s="257"/>
      <c r="D73" s="257"/>
      <c r="E73" s="257"/>
      <c r="F73" s="257"/>
      <c r="G73" s="257"/>
      <c r="H73" s="257"/>
      <c r="I73" s="257"/>
      <c r="J73" s="257"/>
      <c r="K73" s="257"/>
    </row>
    <row r="74" spans="2:11" s="1" customFormat="1" ht="7.5" customHeight="1">
      <c r="B74" s="258"/>
      <c r="C74" s="259"/>
      <c r="D74" s="259"/>
      <c r="E74" s="259"/>
      <c r="F74" s="259"/>
      <c r="G74" s="259"/>
      <c r="H74" s="259"/>
      <c r="I74" s="259"/>
      <c r="J74" s="259"/>
      <c r="K74" s="260"/>
    </row>
    <row r="75" spans="2:11" s="1" customFormat="1" ht="45" customHeight="1">
      <c r="B75" s="261"/>
      <c r="C75" s="376" t="s">
        <v>1378</v>
      </c>
      <c r="D75" s="376"/>
      <c r="E75" s="376"/>
      <c r="F75" s="376"/>
      <c r="G75" s="376"/>
      <c r="H75" s="376"/>
      <c r="I75" s="376"/>
      <c r="J75" s="376"/>
      <c r="K75" s="262"/>
    </row>
    <row r="76" spans="2:11" s="1" customFormat="1" ht="17.25" customHeight="1">
      <c r="B76" s="261"/>
      <c r="C76" s="263" t="s">
        <v>1379</v>
      </c>
      <c r="D76" s="263"/>
      <c r="E76" s="263"/>
      <c r="F76" s="263" t="s">
        <v>1380</v>
      </c>
      <c r="G76" s="264"/>
      <c r="H76" s="263" t="s">
        <v>53</v>
      </c>
      <c r="I76" s="263" t="s">
        <v>56</v>
      </c>
      <c r="J76" s="263" t="s">
        <v>1381</v>
      </c>
      <c r="K76" s="262"/>
    </row>
    <row r="77" spans="2:11" s="1" customFormat="1" ht="17.25" customHeight="1">
      <c r="B77" s="261"/>
      <c r="C77" s="265" t="s">
        <v>1382</v>
      </c>
      <c r="D77" s="265"/>
      <c r="E77" s="265"/>
      <c r="F77" s="266" t="s">
        <v>1383</v>
      </c>
      <c r="G77" s="267"/>
      <c r="H77" s="265"/>
      <c r="I77" s="265"/>
      <c r="J77" s="265" t="s">
        <v>1384</v>
      </c>
      <c r="K77" s="262"/>
    </row>
    <row r="78" spans="2:11" s="1" customFormat="1" ht="5.25" customHeight="1">
      <c r="B78" s="261"/>
      <c r="C78" s="268"/>
      <c r="D78" s="268"/>
      <c r="E78" s="268"/>
      <c r="F78" s="268"/>
      <c r="G78" s="269"/>
      <c r="H78" s="268"/>
      <c r="I78" s="268"/>
      <c r="J78" s="268"/>
      <c r="K78" s="262"/>
    </row>
    <row r="79" spans="2:11" s="1" customFormat="1" ht="15" customHeight="1">
      <c r="B79" s="261"/>
      <c r="C79" s="250" t="s">
        <v>52</v>
      </c>
      <c r="D79" s="270"/>
      <c r="E79" s="270"/>
      <c r="F79" s="271" t="s">
        <v>1385</v>
      </c>
      <c r="G79" s="272"/>
      <c r="H79" s="250" t="s">
        <v>1386</v>
      </c>
      <c r="I79" s="250" t="s">
        <v>1387</v>
      </c>
      <c r="J79" s="250">
        <v>20</v>
      </c>
      <c r="K79" s="262"/>
    </row>
    <row r="80" spans="2:11" s="1" customFormat="1" ht="15" customHeight="1">
      <c r="B80" s="261"/>
      <c r="C80" s="250" t="s">
        <v>1388</v>
      </c>
      <c r="D80" s="250"/>
      <c r="E80" s="250"/>
      <c r="F80" s="271" t="s">
        <v>1385</v>
      </c>
      <c r="G80" s="272"/>
      <c r="H80" s="250" t="s">
        <v>1389</v>
      </c>
      <c r="I80" s="250" t="s">
        <v>1387</v>
      </c>
      <c r="J80" s="250">
        <v>120</v>
      </c>
      <c r="K80" s="262"/>
    </row>
    <row r="81" spans="2:11" s="1" customFormat="1" ht="15" customHeight="1">
      <c r="B81" s="273"/>
      <c r="C81" s="250" t="s">
        <v>1390</v>
      </c>
      <c r="D81" s="250"/>
      <c r="E81" s="250"/>
      <c r="F81" s="271" t="s">
        <v>1391</v>
      </c>
      <c r="G81" s="272"/>
      <c r="H81" s="250" t="s">
        <v>1392</v>
      </c>
      <c r="I81" s="250" t="s">
        <v>1387</v>
      </c>
      <c r="J81" s="250">
        <v>50</v>
      </c>
      <c r="K81" s="262"/>
    </row>
    <row r="82" spans="2:11" s="1" customFormat="1" ht="15" customHeight="1">
      <c r="B82" s="273"/>
      <c r="C82" s="250" t="s">
        <v>1393</v>
      </c>
      <c r="D82" s="250"/>
      <c r="E82" s="250"/>
      <c r="F82" s="271" t="s">
        <v>1385</v>
      </c>
      <c r="G82" s="272"/>
      <c r="H82" s="250" t="s">
        <v>1394</v>
      </c>
      <c r="I82" s="250" t="s">
        <v>1395</v>
      </c>
      <c r="J82" s="250"/>
      <c r="K82" s="262"/>
    </row>
    <row r="83" spans="2:11" s="1" customFormat="1" ht="15" customHeight="1">
      <c r="B83" s="273"/>
      <c r="C83" s="274" t="s">
        <v>1396</v>
      </c>
      <c r="D83" s="274"/>
      <c r="E83" s="274"/>
      <c r="F83" s="275" t="s">
        <v>1391</v>
      </c>
      <c r="G83" s="274"/>
      <c r="H83" s="274" t="s">
        <v>1397</v>
      </c>
      <c r="I83" s="274" t="s">
        <v>1387</v>
      </c>
      <c r="J83" s="274">
        <v>15</v>
      </c>
      <c r="K83" s="262"/>
    </row>
    <row r="84" spans="2:11" s="1" customFormat="1" ht="15" customHeight="1">
      <c r="B84" s="273"/>
      <c r="C84" s="274" t="s">
        <v>1398</v>
      </c>
      <c r="D84" s="274"/>
      <c r="E84" s="274"/>
      <c r="F84" s="275" t="s">
        <v>1391</v>
      </c>
      <c r="G84" s="274"/>
      <c r="H84" s="274" t="s">
        <v>1399</v>
      </c>
      <c r="I84" s="274" t="s">
        <v>1387</v>
      </c>
      <c r="J84" s="274">
        <v>15</v>
      </c>
      <c r="K84" s="262"/>
    </row>
    <row r="85" spans="2:11" s="1" customFormat="1" ht="15" customHeight="1">
      <c r="B85" s="273"/>
      <c r="C85" s="274" t="s">
        <v>1400</v>
      </c>
      <c r="D85" s="274"/>
      <c r="E85" s="274"/>
      <c r="F85" s="275" t="s">
        <v>1391</v>
      </c>
      <c r="G85" s="274"/>
      <c r="H85" s="274" t="s">
        <v>1401</v>
      </c>
      <c r="I85" s="274" t="s">
        <v>1387</v>
      </c>
      <c r="J85" s="274">
        <v>20</v>
      </c>
      <c r="K85" s="262"/>
    </row>
    <row r="86" spans="2:11" s="1" customFormat="1" ht="15" customHeight="1">
      <c r="B86" s="273"/>
      <c r="C86" s="274" t="s">
        <v>1402</v>
      </c>
      <c r="D86" s="274"/>
      <c r="E86" s="274"/>
      <c r="F86" s="275" t="s">
        <v>1391</v>
      </c>
      <c r="G86" s="274"/>
      <c r="H86" s="274" t="s">
        <v>1403</v>
      </c>
      <c r="I86" s="274" t="s">
        <v>1387</v>
      </c>
      <c r="J86" s="274">
        <v>20</v>
      </c>
      <c r="K86" s="262"/>
    </row>
    <row r="87" spans="2:11" s="1" customFormat="1" ht="15" customHeight="1">
      <c r="B87" s="273"/>
      <c r="C87" s="250" t="s">
        <v>1404</v>
      </c>
      <c r="D87" s="250"/>
      <c r="E87" s="250"/>
      <c r="F87" s="271" t="s">
        <v>1391</v>
      </c>
      <c r="G87" s="272"/>
      <c r="H87" s="250" t="s">
        <v>1405</v>
      </c>
      <c r="I87" s="250" t="s">
        <v>1387</v>
      </c>
      <c r="J87" s="250">
        <v>50</v>
      </c>
      <c r="K87" s="262"/>
    </row>
    <row r="88" spans="2:11" s="1" customFormat="1" ht="15" customHeight="1">
      <c r="B88" s="273"/>
      <c r="C88" s="250" t="s">
        <v>1406</v>
      </c>
      <c r="D88" s="250"/>
      <c r="E88" s="250"/>
      <c r="F88" s="271" t="s">
        <v>1391</v>
      </c>
      <c r="G88" s="272"/>
      <c r="H88" s="250" t="s">
        <v>1407</v>
      </c>
      <c r="I88" s="250" t="s">
        <v>1387</v>
      </c>
      <c r="J88" s="250">
        <v>20</v>
      </c>
      <c r="K88" s="262"/>
    </row>
    <row r="89" spans="2:11" s="1" customFormat="1" ht="15" customHeight="1">
      <c r="B89" s="273"/>
      <c r="C89" s="250" t="s">
        <v>1408</v>
      </c>
      <c r="D89" s="250"/>
      <c r="E89" s="250"/>
      <c r="F89" s="271" t="s">
        <v>1391</v>
      </c>
      <c r="G89" s="272"/>
      <c r="H89" s="250" t="s">
        <v>1409</v>
      </c>
      <c r="I89" s="250" t="s">
        <v>1387</v>
      </c>
      <c r="J89" s="250">
        <v>20</v>
      </c>
      <c r="K89" s="262"/>
    </row>
    <row r="90" spans="2:11" s="1" customFormat="1" ht="15" customHeight="1">
      <c r="B90" s="273"/>
      <c r="C90" s="250" t="s">
        <v>1410</v>
      </c>
      <c r="D90" s="250"/>
      <c r="E90" s="250"/>
      <c r="F90" s="271" t="s">
        <v>1391</v>
      </c>
      <c r="G90" s="272"/>
      <c r="H90" s="250" t="s">
        <v>1411</v>
      </c>
      <c r="I90" s="250" t="s">
        <v>1387</v>
      </c>
      <c r="J90" s="250">
        <v>50</v>
      </c>
      <c r="K90" s="262"/>
    </row>
    <row r="91" spans="2:11" s="1" customFormat="1" ht="15" customHeight="1">
      <c r="B91" s="273"/>
      <c r="C91" s="250" t="s">
        <v>1412</v>
      </c>
      <c r="D91" s="250"/>
      <c r="E91" s="250"/>
      <c r="F91" s="271" t="s">
        <v>1391</v>
      </c>
      <c r="G91" s="272"/>
      <c r="H91" s="250" t="s">
        <v>1412</v>
      </c>
      <c r="I91" s="250" t="s">
        <v>1387</v>
      </c>
      <c r="J91" s="250">
        <v>50</v>
      </c>
      <c r="K91" s="262"/>
    </row>
    <row r="92" spans="2:11" s="1" customFormat="1" ht="15" customHeight="1">
      <c r="B92" s="273"/>
      <c r="C92" s="250" t="s">
        <v>1413</v>
      </c>
      <c r="D92" s="250"/>
      <c r="E92" s="250"/>
      <c r="F92" s="271" t="s">
        <v>1391</v>
      </c>
      <c r="G92" s="272"/>
      <c r="H92" s="250" t="s">
        <v>1414</v>
      </c>
      <c r="I92" s="250" t="s">
        <v>1387</v>
      </c>
      <c r="J92" s="250">
        <v>255</v>
      </c>
      <c r="K92" s="262"/>
    </row>
    <row r="93" spans="2:11" s="1" customFormat="1" ht="15" customHeight="1">
      <c r="B93" s="273"/>
      <c r="C93" s="250" t="s">
        <v>1415</v>
      </c>
      <c r="D93" s="250"/>
      <c r="E93" s="250"/>
      <c r="F93" s="271" t="s">
        <v>1385</v>
      </c>
      <c r="G93" s="272"/>
      <c r="H93" s="250" t="s">
        <v>1416</v>
      </c>
      <c r="I93" s="250" t="s">
        <v>1417</v>
      </c>
      <c r="J93" s="250"/>
      <c r="K93" s="262"/>
    </row>
    <row r="94" spans="2:11" s="1" customFormat="1" ht="15" customHeight="1">
      <c r="B94" s="273"/>
      <c r="C94" s="250" t="s">
        <v>1418</v>
      </c>
      <c r="D94" s="250"/>
      <c r="E94" s="250"/>
      <c r="F94" s="271" t="s">
        <v>1385</v>
      </c>
      <c r="G94" s="272"/>
      <c r="H94" s="250" t="s">
        <v>1419</v>
      </c>
      <c r="I94" s="250" t="s">
        <v>1420</v>
      </c>
      <c r="J94" s="250"/>
      <c r="K94" s="262"/>
    </row>
    <row r="95" spans="2:11" s="1" customFormat="1" ht="15" customHeight="1">
      <c r="B95" s="273"/>
      <c r="C95" s="250" t="s">
        <v>1421</v>
      </c>
      <c r="D95" s="250"/>
      <c r="E95" s="250"/>
      <c r="F95" s="271" t="s">
        <v>1385</v>
      </c>
      <c r="G95" s="272"/>
      <c r="H95" s="250" t="s">
        <v>1421</v>
      </c>
      <c r="I95" s="250" t="s">
        <v>1420</v>
      </c>
      <c r="J95" s="250"/>
      <c r="K95" s="262"/>
    </row>
    <row r="96" spans="2:11" s="1" customFormat="1" ht="15" customHeight="1">
      <c r="B96" s="273"/>
      <c r="C96" s="250" t="s">
        <v>37</v>
      </c>
      <c r="D96" s="250"/>
      <c r="E96" s="250"/>
      <c r="F96" s="271" t="s">
        <v>1385</v>
      </c>
      <c r="G96" s="272"/>
      <c r="H96" s="250" t="s">
        <v>1422</v>
      </c>
      <c r="I96" s="250" t="s">
        <v>1420</v>
      </c>
      <c r="J96" s="250"/>
      <c r="K96" s="262"/>
    </row>
    <row r="97" spans="2:11" s="1" customFormat="1" ht="15" customHeight="1">
      <c r="B97" s="273"/>
      <c r="C97" s="250" t="s">
        <v>47</v>
      </c>
      <c r="D97" s="250"/>
      <c r="E97" s="250"/>
      <c r="F97" s="271" t="s">
        <v>1385</v>
      </c>
      <c r="G97" s="272"/>
      <c r="H97" s="250" t="s">
        <v>1423</v>
      </c>
      <c r="I97" s="250" t="s">
        <v>1420</v>
      </c>
      <c r="J97" s="250"/>
      <c r="K97" s="262"/>
    </row>
    <row r="98" spans="2:11" s="1" customFormat="1" ht="15" customHeight="1">
      <c r="B98" s="276"/>
      <c r="C98" s="277"/>
      <c r="D98" s="277"/>
      <c r="E98" s="277"/>
      <c r="F98" s="277"/>
      <c r="G98" s="277"/>
      <c r="H98" s="277"/>
      <c r="I98" s="277"/>
      <c r="J98" s="277"/>
      <c r="K98" s="278"/>
    </row>
    <row r="99" spans="2:11" s="1" customFormat="1" ht="18.75" customHeight="1">
      <c r="B99" s="279"/>
      <c r="C99" s="280"/>
      <c r="D99" s="280"/>
      <c r="E99" s="280"/>
      <c r="F99" s="280"/>
      <c r="G99" s="280"/>
      <c r="H99" s="280"/>
      <c r="I99" s="280"/>
      <c r="J99" s="280"/>
      <c r="K99" s="279"/>
    </row>
    <row r="100" spans="2:11" s="1" customFormat="1" ht="18.75" customHeight="1">
      <c r="B100" s="257"/>
      <c r="C100" s="257"/>
      <c r="D100" s="257"/>
      <c r="E100" s="257"/>
      <c r="F100" s="257"/>
      <c r="G100" s="257"/>
      <c r="H100" s="257"/>
      <c r="I100" s="257"/>
      <c r="J100" s="257"/>
      <c r="K100" s="257"/>
    </row>
    <row r="101" spans="2:11" s="1" customFormat="1" ht="7.5" customHeight="1">
      <c r="B101" s="258"/>
      <c r="C101" s="259"/>
      <c r="D101" s="259"/>
      <c r="E101" s="259"/>
      <c r="F101" s="259"/>
      <c r="G101" s="259"/>
      <c r="H101" s="259"/>
      <c r="I101" s="259"/>
      <c r="J101" s="259"/>
      <c r="K101" s="260"/>
    </row>
    <row r="102" spans="2:11" s="1" customFormat="1" ht="45" customHeight="1">
      <c r="B102" s="261"/>
      <c r="C102" s="376" t="s">
        <v>1424</v>
      </c>
      <c r="D102" s="376"/>
      <c r="E102" s="376"/>
      <c r="F102" s="376"/>
      <c r="G102" s="376"/>
      <c r="H102" s="376"/>
      <c r="I102" s="376"/>
      <c r="J102" s="376"/>
      <c r="K102" s="262"/>
    </row>
    <row r="103" spans="2:11" s="1" customFormat="1" ht="17.25" customHeight="1">
      <c r="B103" s="261"/>
      <c r="C103" s="263" t="s">
        <v>1379</v>
      </c>
      <c r="D103" s="263"/>
      <c r="E103" s="263"/>
      <c r="F103" s="263" t="s">
        <v>1380</v>
      </c>
      <c r="G103" s="264"/>
      <c r="H103" s="263" t="s">
        <v>53</v>
      </c>
      <c r="I103" s="263" t="s">
        <v>56</v>
      </c>
      <c r="J103" s="263" t="s">
        <v>1381</v>
      </c>
      <c r="K103" s="262"/>
    </row>
    <row r="104" spans="2:11" s="1" customFormat="1" ht="17.25" customHeight="1">
      <c r="B104" s="261"/>
      <c r="C104" s="265" t="s">
        <v>1382</v>
      </c>
      <c r="D104" s="265"/>
      <c r="E104" s="265"/>
      <c r="F104" s="266" t="s">
        <v>1383</v>
      </c>
      <c r="G104" s="267"/>
      <c r="H104" s="265"/>
      <c r="I104" s="265"/>
      <c r="J104" s="265" t="s">
        <v>1384</v>
      </c>
      <c r="K104" s="262"/>
    </row>
    <row r="105" spans="2:11" s="1" customFormat="1" ht="5.25" customHeight="1">
      <c r="B105" s="261"/>
      <c r="C105" s="263"/>
      <c r="D105" s="263"/>
      <c r="E105" s="263"/>
      <c r="F105" s="263"/>
      <c r="G105" s="281"/>
      <c r="H105" s="263"/>
      <c r="I105" s="263"/>
      <c r="J105" s="263"/>
      <c r="K105" s="262"/>
    </row>
    <row r="106" spans="2:11" s="1" customFormat="1" ht="15" customHeight="1">
      <c r="B106" s="261"/>
      <c r="C106" s="250" t="s">
        <v>52</v>
      </c>
      <c r="D106" s="270"/>
      <c r="E106" s="270"/>
      <c r="F106" s="271" t="s">
        <v>1385</v>
      </c>
      <c r="G106" s="250"/>
      <c r="H106" s="250" t="s">
        <v>1425</v>
      </c>
      <c r="I106" s="250" t="s">
        <v>1387</v>
      </c>
      <c r="J106" s="250">
        <v>20</v>
      </c>
      <c r="K106" s="262"/>
    </row>
    <row r="107" spans="2:11" s="1" customFormat="1" ht="15" customHeight="1">
      <c r="B107" s="261"/>
      <c r="C107" s="250" t="s">
        <v>1388</v>
      </c>
      <c r="D107" s="250"/>
      <c r="E107" s="250"/>
      <c r="F107" s="271" t="s">
        <v>1385</v>
      </c>
      <c r="G107" s="250"/>
      <c r="H107" s="250" t="s">
        <v>1425</v>
      </c>
      <c r="I107" s="250" t="s">
        <v>1387</v>
      </c>
      <c r="J107" s="250">
        <v>120</v>
      </c>
      <c r="K107" s="262"/>
    </row>
    <row r="108" spans="2:11" s="1" customFormat="1" ht="15" customHeight="1">
      <c r="B108" s="273"/>
      <c r="C108" s="250" t="s">
        <v>1390</v>
      </c>
      <c r="D108" s="250"/>
      <c r="E108" s="250"/>
      <c r="F108" s="271" t="s">
        <v>1391</v>
      </c>
      <c r="G108" s="250"/>
      <c r="H108" s="250" t="s">
        <v>1425</v>
      </c>
      <c r="I108" s="250" t="s">
        <v>1387</v>
      </c>
      <c r="J108" s="250">
        <v>50</v>
      </c>
      <c r="K108" s="262"/>
    </row>
    <row r="109" spans="2:11" s="1" customFormat="1" ht="15" customHeight="1">
      <c r="B109" s="273"/>
      <c r="C109" s="250" t="s">
        <v>1393</v>
      </c>
      <c r="D109" s="250"/>
      <c r="E109" s="250"/>
      <c r="F109" s="271" t="s">
        <v>1385</v>
      </c>
      <c r="G109" s="250"/>
      <c r="H109" s="250" t="s">
        <v>1425</v>
      </c>
      <c r="I109" s="250" t="s">
        <v>1395</v>
      </c>
      <c r="J109" s="250"/>
      <c r="K109" s="262"/>
    </row>
    <row r="110" spans="2:11" s="1" customFormat="1" ht="15" customHeight="1">
      <c r="B110" s="273"/>
      <c r="C110" s="250" t="s">
        <v>1404</v>
      </c>
      <c r="D110" s="250"/>
      <c r="E110" s="250"/>
      <c r="F110" s="271" t="s">
        <v>1391</v>
      </c>
      <c r="G110" s="250"/>
      <c r="H110" s="250" t="s">
        <v>1425</v>
      </c>
      <c r="I110" s="250" t="s">
        <v>1387</v>
      </c>
      <c r="J110" s="250">
        <v>50</v>
      </c>
      <c r="K110" s="262"/>
    </row>
    <row r="111" spans="2:11" s="1" customFormat="1" ht="15" customHeight="1">
      <c r="B111" s="273"/>
      <c r="C111" s="250" t="s">
        <v>1412</v>
      </c>
      <c r="D111" s="250"/>
      <c r="E111" s="250"/>
      <c r="F111" s="271" t="s">
        <v>1391</v>
      </c>
      <c r="G111" s="250"/>
      <c r="H111" s="250" t="s">
        <v>1425</v>
      </c>
      <c r="I111" s="250" t="s">
        <v>1387</v>
      </c>
      <c r="J111" s="250">
        <v>50</v>
      </c>
      <c r="K111" s="262"/>
    </row>
    <row r="112" spans="2:11" s="1" customFormat="1" ht="15" customHeight="1">
      <c r="B112" s="273"/>
      <c r="C112" s="250" t="s">
        <v>1410</v>
      </c>
      <c r="D112" s="250"/>
      <c r="E112" s="250"/>
      <c r="F112" s="271" t="s">
        <v>1391</v>
      </c>
      <c r="G112" s="250"/>
      <c r="H112" s="250" t="s">
        <v>1425</v>
      </c>
      <c r="I112" s="250" t="s">
        <v>1387</v>
      </c>
      <c r="J112" s="250">
        <v>50</v>
      </c>
      <c r="K112" s="262"/>
    </row>
    <row r="113" spans="2:11" s="1" customFormat="1" ht="15" customHeight="1">
      <c r="B113" s="273"/>
      <c r="C113" s="250" t="s">
        <v>52</v>
      </c>
      <c r="D113" s="250"/>
      <c r="E113" s="250"/>
      <c r="F113" s="271" t="s">
        <v>1385</v>
      </c>
      <c r="G113" s="250"/>
      <c r="H113" s="250" t="s">
        <v>1426</v>
      </c>
      <c r="I113" s="250" t="s">
        <v>1387</v>
      </c>
      <c r="J113" s="250">
        <v>20</v>
      </c>
      <c r="K113" s="262"/>
    </row>
    <row r="114" spans="2:11" s="1" customFormat="1" ht="15" customHeight="1">
      <c r="B114" s="273"/>
      <c r="C114" s="250" t="s">
        <v>1427</v>
      </c>
      <c r="D114" s="250"/>
      <c r="E114" s="250"/>
      <c r="F114" s="271" t="s">
        <v>1385</v>
      </c>
      <c r="G114" s="250"/>
      <c r="H114" s="250" t="s">
        <v>1428</v>
      </c>
      <c r="I114" s="250" t="s">
        <v>1387</v>
      </c>
      <c r="J114" s="250">
        <v>120</v>
      </c>
      <c r="K114" s="262"/>
    </row>
    <row r="115" spans="2:11" s="1" customFormat="1" ht="15" customHeight="1">
      <c r="B115" s="273"/>
      <c r="C115" s="250" t="s">
        <v>37</v>
      </c>
      <c r="D115" s="250"/>
      <c r="E115" s="250"/>
      <c r="F115" s="271" t="s">
        <v>1385</v>
      </c>
      <c r="G115" s="250"/>
      <c r="H115" s="250" t="s">
        <v>1429</v>
      </c>
      <c r="I115" s="250" t="s">
        <v>1420</v>
      </c>
      <c r="J115" s="250"/>
      <c r="K115" s="262"/>
    </row>
    <row r="116" spans="2:11" s="1" customFormat="1" ht="15" customHeight="1">
      <c r="B116" s="273"/>
      <c r="C116" s="250" t="s">
        <v>47</v>
      </c>
      <c r="D116" s="250"/>
      <c r="E116" s="250"/>
      <c r="F116" s="271" t="s">
        <v>1385</v>
      </c>
      <c r="G116" s="250"/>
      <c r="H116" s="250" t="s">
        <v>1430</v>
      </c>
      <c r="I116" s="250" t="s">
        <v>1420</v>
      </c>
      <c r="J116" s="250"/>
      <c r="K116" s="262"/>
    </row>
    <row r="117" spans="2:11" s="1" customFormat="1" ht="15" customHeight="1">
      <c r="B117" s="273"/>
      <c r="C117" s="250" t="s">
        <v>56</v>
      </c>
      <c r="D117" s="250"/>
      <c r="E117" s="250"/>
      <c r="F117" s="271" t="s">
        <v>1385</v>
      </c>
      <c r="G117" s="250"/>
      <c r="H117" s="250" t="s">
        <v>1431</v>
      </c>
      <c r="I117" s="250" t="s">
        <v>1432</v>
      </c>
      <c r="J117" s="250"/>
      <c r="K117" s="262"/>
    </row>
    <row r="118" spans="2:11" s="1" customFormat="1" ht="15" customHeight="1">
      <c r="B118" s="276"/>
      <c r="C118" s="282"/>
      <c r="D118" s="282"/>
      <c r="E118" s="282"/>
      <c r="F118" s="282"/>
      <c r="G118" s="282"/>
      <c r="H118" s="282"/>
      <c r="I118" s="282"/>
      <c r="J118" s="282"/>
      <c r="K118" s="278"/>
    </row>
    <row r="119" spans="2:11" s="1" customFormat="1" ht="18.75" customHeight="1">
      <c r="B119" s="283"/>
      <c r="C119" s="284"/>
      <c r="D119" s="284"/>
      <c r="E119" s="284"/>
      <c r="F119" s="285"/>
      <c r="G119" s="284"/>
      <c r="H119" s="284"/>
      <c r="I119" s="284"/>
      <c r="J119" s="284"/>
      <c r="K119" s="283"/>
    </row>
    <row r="120" spans="2:11" s="1" customFormat="1" ht="18.75" customHeight="1">
      <c r="B120" s="257"/>
      <c r="C120" s="257"/>
      <c r="D120" s="257"/>
      <c r="E120" s="257"/>
      <c r="F120" s="257"/>
      <c r="G120" s="257"/>
      <c r="H120" s="257"/>
      <c r="I120" s="257"/>
      <c r="J120" s="257"/>
      <c r="K120" s="257"/>
    </row>
    <row r="121" spans="2:11" s="1" customFormat="1" ht="7.5" customHeight="1">
      <c r="B121" s="286"/>
      <c r="C121" s="287"/>
      <c r="D121" s="287"/>
      <c r="E121" s="287"/>
      <c r="F121" s="287"/>
      <c r="G121" s="287"/>
      <c r="H121" s="287"/>
      <c r="I121" s="287"/>
      <c r="J121" s="287"/>
      <c r="K121" s="288"/>
    </row>
    <row r="122" spans="2:11" s="1" customFormat="1" ht="45" customHeight="1">
      <c r="B122" s="289"/>
      <c r="C122" s="374" t="s">
        <v>1433</v>
      </c>
      <c r="D122" s="374"/>
      <c r="E122" s="374"/>
      <c r="F122" s="374"/>
      <c r="G122" s="374"/>
      <c r="H122" s="374"/>
      <c r="I122" s="374"/>
      <c r="J122" s="374"/>
      <c r="K122" s="290"/>
    </row>
    <row r="123" spans="2:11" s="1" customFormat="1" ht="17.25" customHeight="1">
      <c r="B123" s="291"/>
      <c r="C123" s="263" t="s">
        <v>1379</v>
      </c>
      <c r="D123" s="263"/>
      <c r="E123" s="263"/>
      <c r="F123" s="263" t="s">
        <v>1380</v>
      </c>
      <c r="G123" s="264"/>
      <c r="H123" s="263" t="s">
        <v>53</v>
      </c>
      <c r="I123" s="263" t="s">
        <v>56</v>
      </c>
      <c r="J123" s="263" t="s">
        <v>1381</v>
      </c>
      <c r="K123" s="292"/>
    </row>
    <row r="124" spans="2:11" s="1" customFormat="1" ht="17.25" customHeight="1">
      <c r="B124" s="291"/>
      <c r="C124" s="265" t="s">
        <v>1382</v>
      </c>
      <c r="D124" s="265"/>
      <c r="E124" s="265"/>
      <c r="F124" s="266" t="s">
        <v>1383</v>
      </c>
      <c r="G124" s="267"/>
      <c r="H124" s="265"/>
      <c r="I124" s="265"/>
      <c r="J124" s="265" t="s">
        <v>1384</v>
      </c>
      <c r="K124" s="292"/>
    </row>
    <row r="125" spans="2:11" s="1" customFormat="1" ht="5.25" customHeight="1">
      <c r="B125" s="293"/>
      <c r="C125" s="268"/>
      <c r="D125" s="268"/>
      <c r="E125" s="268"/>
      <c r="F125" s="268"/>
      <c r="G125" s="294"/>
      <c r="H125" s="268"/>
      <c r="I125" s="268"/>
      <c r="J125" s="268"/>
      <c r="K125" s="295"/>
    </row>
    <row r="126" spans="2:11" s="1" customFormat="1" ht="15" customHeight="1">
      <c r="B126" s="293"/>
      <c r="C126" s="250" t="s">
        <v>1388</v>
      </c>
      <c r="D126" s="270"/>
      <c r="E126" s="270"/>
      <c r="F126" s="271" t="s">
        <v>1385</v>
      </c>
      <c r="G126" s="250"/>
      <c r="H126" s="250" t="s">
        <v>1425</v>
      </c>
      <c r="I126" s="250" t="s">
        <v>1387</v>
      </c>
      <c r="J126" s="250">
        <v>120</v>
      </c>
      <c r="K126" s="296"/>
    </row>
    <row r="127" spans="2:11" s="1" customFormat="1" ht="15" customHeight="1">
      <c r="B127" s="293"/>
      <c r="C127" s="250" t="s">
        <v>1434</v>
      </c>
      <c r="D127" s="250"/>
      <c r="E127" s="250"/>
      <c r="F127" s="271" t="s">
        <v>1385</v>
      </c>
      <c r="G127" s="250"/>
      <c r="H127" s="250" t="s">
        <v>1435</v>
      </c>
      <c r="I127" s="250" t="s">
        <v>1387</v>
      </c>
      <c r="J127" s="250" t="s">
        <v>1436</v>
      </c>
      <c r="K127" s="296"/>
    </row>
    <row r="128" spans="2:11" s="1" customFormat="1" ht="15" customHeight="1">
      <c r="B128" s="293"/>
      <c r="C128" s="250" t="s">
        <v>1333</v>
      </c>
      <c r="D128" s="250"/>
      <c r="E128" s="250"/>
      <c r="F128" s="271" t="s">
        <v>1385</v>
      </c>
      <c r="G128" s="250"/>
      <c r="H128" s="250" t="s">
        <v>1437</v>
      </c>
      <c r="I128" s="250" t="s">
        <v>1387</v>
      </c>
      <c r="J128" s="250" t="s">
        <v>1436</v>
      </c>
      <c r="K128" s="296"/>
    </row>
    <row r="129" spans="2:11" s="1" customFormat="1" ht="15" customHeight="1">
      <c r="B129" s="293"/>
      <c r="C129" s="250" t="s">
        <v>1396</v>
      </c>
      <c r="D129" s="250"/>
      <c r="E129" s="250"/>
      <c r="F129" s="271" t="s">
        <v>1391</v>
      </c>
      <c r="G129" s="250"/>
      <c r="H129" s="250" t="s">
        <v>1397</v>
      </c>
      <c r="I129" s="250" t="s">
        <v>1387</v>
      </c>
      <c r="J129" s="250">
        <v>15</v>
      </c>
      <c r="K129" s="296"/>
    </row>
    <row r="130" spans="2:11" s="1" customFormat="1" ht="15" customHeight="1">
      <c r="B130" s="293"/>
      <c r="C130" s="274" t="s">
        <v>1398</v>
      </c>
      <c r="D130" s="274"/>
      <c r="E130" s="274"/>
      <c r="F130" s="275" t="s">
        <v>1391</v>
      </c>
      <c r="G130" s="274"/>
      <c r="H130" s="274" t="s">
        <v>1399</v>
      </c>
      <c r="I130" s="274" t="s">
        <v>1387</v>
      </c>
      <c r="J130" s="274">
        <v>15</v>
      </c>
      <c r="K130" s="296"/>
    </row>
    <row r="131" spans="2:11" s="1" customFormat="1" ht="15" customHeight="1">
      <c r="B131" s="293"/>
      <c r="C131" s="274" t="s">
        <v>1400</v>
      </c>
      <c r="D131" s="274"/>
      <c r="E131" s="274"/>
      <c r="F131" s="275" t="s">
        <v>1391</v>
      </c>
      <c r="G131" s="274"/>
      <c r="H131" s="274" t="s">
        <v>1401</v>
      </c>
      <c r="I131" s="274" t="s">
        <v>1387</v>
      </c>
      <c r="J131" s="274">
        <v>20</v>
      </c>
      <c r="K131" s="296"/>
    </row>
    <row r="132" spans="2:11" s="1" customFormat="1" ht="15" customHeight="1">
      <c r="B132" s="293"/>
      <c r="C132" s="274" t="s">
        <v>1402</v>
      </c>
      <c r="D132" s="274"/>
      <c r="E132" s="274"/>
      <c r="F132" s="275" t="s">
        <v>1391</v>
      </c>
      <c r="G132" s="274"/>
      <c r="H132" s="274" t="s">
        <v>1403</v>
      </c>
      <c r="I132" s="274" t="s">
        <v>1387</v>
      </c>
      <c r="J132" s="274">
        <v>20</v>
      </c>
      <c r="K132" s="296"/>
    </row>
    <row r="133" spans="2:11" s="1" customFormat="1" ht="15" customHeight="1">
      <c r="B133" s="293"/>
      <c r="C133" s="250" t="s">
        <v>1390</v>
      </c>
      <c r="D133" s="250"/>
      <c r="E133" s="250"/>
      <c r="F133" s="271" t="s">
        <v>1391</v>
      </c>
      <c r="G133" s="250"/>
      <c r="H133" s="250" t="s">
        <v>1425</v>
      </c>
      <c r="I133" s="250" t="s">
        <v>1387</v>
      </c>
      <c r="J133" s="250">
        <v>50</v>
      </c>
      <c r="K133" s="296"/>
    </row>
    <row r="134" spans="2:11" s="1" customFormat="1" ht="15" customHeight="1">
      <c r="B134" s="293"/>
      <c r="C134" s="250" t="s">
        <v>1404</v>
      </c>
      <c r="D134" s="250"/>
      <c r="E134" s="250"/>
      <c r="F134" s="271" t="s">
        <v>1391</v>
      </c>
      <c r="G134" s="250"/>
      <c r="H134" s="250" t="s">
        <v>1425</v>
      </c>
      <c r="I134" s="250" t="s">
        <v>1387</v>
      </c>
      <c r="J134" s="250">
        <v>50</v>
      </c>
      <c r="K134" s="296"/>
    </row>
    <row r="135" spans="2:11" s="1" customFormat="1" ht="15" customHeight="1">
      <c r="B135" s="293"/>
      <c r="C135" s="250" t="s">
        <v>1410</v>
      </c>
      <c r="D135" s="250"/>
      <c r="E135" s="250"/>
      <c r="F135" s="271" t="s">
        <v>1391</v>
      </c>
      <c r="G135" s="250"/>
      <c r="H135" s="250" t="s">
        <v>1425</v>
      </c>
      <c r="I135" s="250" t="s">
        <v>1387</v>
      </c>
      <c r="J135" s="250">
        <v>50</v>
      </c>
      <c r="K135" s="296"/>
    </row>
    <row r="136" spans="2:11" s="1" customFormat="1" ht="15" customHeight="1">
      <c r="B136" s="293"/>
      <c r="C136" s="250" t="s">
        <v>1412</v>
      </c>
      <c r="D136" s="250"/>
      <c r="E136" s="250"/>
      <c r="F136" s="271" t="s">
        <v>1391</v>
      </c>
      <c r="G136" s="250"/>
      <c r="H136" s="250" t="s">
        <v>1425</v>
      </c>
      <c r="I136" s="250" t="s">
        <v>1387</v>
      </c>
      <c r="J136" s="250">
        <v>50</v>
      </c>
      <c r="K136" s="296"/>
    </row>
    <row r="137" spans="2:11" s="1" customFormat="1" ht="15" customHeight="1">
      <c r="B137" s="293"/>
      <c r="C137" s="250" t="s">
        <v>1413</v>
      </c>
      <c r="D137" s="250"/>
      <c r="E137" s="250"/>
      <c r="F137" s="271" t="s">
        <v>1391</v>
      </c>
      <c r="G137" s="250"/>
      <c r="H137" s="250" t="s">
        <v>1438</v>
      </c>
      <c r="I137" s="250" t="s">
        <v>1387</v>
      </c>
      <c r="J137" s="250">
        <v>255</v>
      </c>
      <c r="K137" s="296"/>
    </row>
    <row r="138" spans="2:11" s="1" customFormat="1" ht="15" customHeight="1">
      <c r="B138" s="293"/>
      <c r="C138" s="250" t="s">
        <v>1415</v>
      </c>
      <c r="D138" s="250"/>
      <c r="E138" s="250"/>
      <c r="F138" s="271" t="s">
        <v>1385</v>
      </c>
      <c r="G138" s="250"/>
      <c r="H138" s="250" t="s">
        <v>1439</v>
      </c>
      <c r="I138" s="250" t="s">
        <v>1417</v>
      </c>
      <c r="J138" s="250"/>
      <c r="K138" s="296"/>
    </row>
    <row r="139" spans="2:11" s="1" customFormat="1" ht="15" customHeight="1">
      <c r="B139" s="293"/>
      <c r="C139" s="250" t="s">
        <v>1418</v>
      </c>
      <c r="D139" s="250"/>
      <c r="E139" s="250"/>
      <c r="F139" s="271" t="s">
        <v>1385</v>
      </c>
      <c r="G139" s="250"/>
      <c r="H139" s="250" t="s">
        <v>1440</v>
      </c>
      <c r="I139" s="250" t="s">
        <v>1420</v>
      </c>
      <c r="J139" s="250"/>
      <c r="K139" s="296"/>
    </row>
    <row r="140" spans="2:11" s="1" customFormat="1" ht="15" customHeight="1">
      <c r="B140" s="293"/>
      <c r="C140" s="250" t="s">
        <v>1421</v>
      </c>
      <c r="D140" s="250"/>
      <c r="E140" s="250"/>
      <c r="F140" s="271" t="s">
        <v>1385</v>
      </c>
      <c r="G140" s="250"/>
      <c r="H140" s="250" t="s">
        <v>1421</v>
      </c>
      <c r="I140" s="250" t="s">
        <v>1420</v>
      </c>
      <c r="J140" s="250"/>
      <c r="K140" s="296"/>
    </row>
    <row r="141" spans="2:11" s="1" customFormat="1" ht="15" customHeight="1">
      <c r="B141" s="293"/>
      <c r="C141" s="250" t="s">
        <v>37</v>
      </c>
      <c r="D141" s="250"/>
      <c r="E141" s="250"/>
      <c r="F141" s="271" t="s">
        <v>1385</v>
      </c>
      <c r="G141" s="250"/>
      <c r="H141" s="250" t="s">
        <v>1441</v>
      </c>
      <c r="I141" s="250" t="s">
        <v>1420</v>
      </c>
      <c r="J141" s="250"/>
      <c r="K141" s="296"/>
    </row>
    <row r="142" spans="2:11" s="1" customFormat="1" ht="15" customHeight="1">
      <c r="B142" s="293"/>
      <c r="C142" s="250" t="s">
        <v>1442</v>
      </c>
      <c r="D142" s="250"/>
      <c r="E142" s="250"/>
      <c r="F142" s="271" t="s">
        <v>1385</v>
      </c>
      <c r="G142" s="250"/>
      <c r="H142" s="250" t="s">
        <v>1443</v>
      </c>
      <c r="I142" s="250" t="s">
        <v>1420</v>
      </c>
      <c r="J142" s="250"/>
      <c r="K142" s="296"/>
    </row>
    <row r="143" spans="2:11" s="1" customFormat="1" ht="15" customHeight="1">
      <c r="B143" s="297"/>
      <c r="C143" s="298"/>
      <c r="D143" s="298"/>
      <c r="E143" s="298"/>
      <c r="F143" s="298"/>
      <c r="G143" s="298"/>
      <c r="H143" s="298"/>
      <c r="I143" s="298"/>
      <c r="J143" s="298"/>
      <c r="K143" s="299"/>
    </row>
    <row r="144" spans="2:11" s="1" customFormat="1" ht="18.75" customHeight="1">
      <c r="B144" s="284"/>
      <c r="C144" s="284"/>
      <c r="D144" s="284"/>
      <c r="E144" s="284"/>
      <c r="F144" s="285"/>
      <c r="G144" s="284"/>
      <c r="H144" s="284"/>
      <c r="I144" s="284"/>
      <c r="J144" s="284"/>
      <c r="K144" s="284"/>
    </row>
    <row r="145" spans="2:11" s="1" customFormat="1" ht="18.75" customHeight="1">
      <c r="B145" s="257"/>
      <c r="C145" s="257"/>
      <c r="D145" s="257"/>
      <c r="E145" s="257"/>
      <c r="F145" s="257"/>
      <c r="G145" s="257"/>
      <c r="H145" s="257"/>
      <c r="I145" s="257"/>
      <c r="J145" s="257"/>
      <c r="K145" s="257"/>
    </row>
    <row r="146" spans="2:11" s="1" customFormat="1" ht="7.5" customHeight="1">
      <c r="B146" s="258"/>
      <c r="C146" s="259"/>
      <c r="D146" s="259"/>
      <c r="E146" s="259"/>
      <c r="F146" s="259"/>
      <c r="G146" s="259"/>
      <c r="H146" s="259"/>
      <c r="I146" s="259"/>
      <c r="J146" s="259"/>
      <c r="K146" s="260"/>
    </row>
    <row r="147" spans="2:11" s="1" customFormat="1" ht="45" customHeight="1">
      <c r="B147" s="261"/>
      <c r="C147" s="376" t="s">
        <v>1444</v>
      </c>
      <c r="D147" s="376"/>
      <c r="E147" s="376"/>
      <c r="F147" s="376"/>
      <c r="G147" s="376"/>
      <c r="H147" s="376"/>
      <c r="I147" s="376"/>
      <c r="J147" s="376"/>
      <c r="K147" s="262"/>
    </row>
    <row r="148" spans="2:11" s="1" customFormat="1" ht="17.25" customHeight="1">
      <c r="B148" s="261"/>
      <c r="C148" s="263" t="s">
        <v>1379</v>
      </c>
      <c r="D148" s="263"/>
      <c r="E148" s="263"/>
      <c r="F148" s="263" t="s">
        <v>1380</v>
      </c>
      <c r="G148" s="264"/>
      <c r="H148" s="263" t="s">
        <v>53</v>
      </c>
      <c r="I148" s="263" t="s">
        <v>56</v>
      </c>
      <c r="J148" s="263" t="s">
        <v>1381</v>
      </c>
      <c r="K148" s="262"/>
    </row>
    <row r="149" spans="2:11" s="1" customFormat="1" ht="17.25" customHeight="1">
      <c r="B149" s="261"/>
      <c r="C149" s="265" t="s">
        <v>1382</v>
      </c>
      <c r="D149" s="265"/>
      <c r="E149" s="265"/>
      <c r="F149" s="266" t="s">
        <v>1383</v>
      </c>
      <c r="G149" s="267"/>
      <c r="H149" s="265"/>
      <c r="I149" s="265"/>
      <c r="J149" s="265" t="s">
        <v>1384</v>
      </c>
      <c r="K149" s="262"/>
    </row>
    <row r="150" spans="2:11" s="1" customFormat="1" ht="5.25" customHeight="1">
      <c r="B150" s="273"/>
      <c r="C150" s="268"/>
      <c r="D150" s="268"/>
      <c r="E150" s="268"/>
      <c r="F150" s="268"/>
      <c r="G150" s="269"/>
      <c r="H150" s="268"/>
      <c r="I150" s="268"/>
      <c r="J150" s="268"/>
      <c r="K150" s="296"/>
    </row>
    <row r="151" spans="2:11" s="1" customFormat="1" ht="15" customHeight="1">
      <c r="B151" s="273"/>
      <c r="C151" s="300" t="s">
        <v>1388</v>
      </c>
      <c r="D151" s="250"/>
      <c r="E151" s="250"/>
      <c r="F151" s="301" t="s">
        <v>1385</v>
      </c>
      <c r="G151" s="250"/>
      <c r="H151" s="300" t="s">
        <v>1425</v>
      </c>
      <c r="I151" s="300" t="s">
        <v>1387</v>
      </c>
      <c r="J151" s="300">
        <v>120</v>
      </c>
      <c r="K151" s="296"/>
    </row>
    <row r="152" spans="2:11" s="1" customFormat="1" ht="15" customHeight="1">
      <c r="B152" s="273"/>
      <c r="C152" s="300" t="s">
        <v>1434</v>
      </c>
      <c r="D152" s="250"/>
      <c r="E152" s="250"/>
      <c r="F152" s="301" t="s">
        <v>1385</v>
      </c>
      <c r="G152" s="250"/>
      <c r="H152" s="300" t="s">
        <v>1445</v>
      </c>
      <c r="I152" s="300" t="s">
        <v>1387</v>
      </c>
      <c r="J152" s="300" t="s">
        <v>1436</v>
      </c>
      <c r="K152" s="296"/>
    </row>
    <row r="153" spans="2:11" s="1" customFormat="1" ht="15" customHeight="1">
      <c r="B153" s="273"/>
      <c r="C153" s="300" t="s">
        <v>1333</v>
      </c>
      <c r="D153" s="250"/>
      <c r="E153" s="250"/>
      <c r="F153" s="301" t="s">
        <v>1385</v>
      </c>
      <c r="G153" s="250"/>
      <c r="H153" s="300" t="s">
        <v>1446</v>
      </c>
      <c r="I153" s="300" t="s">
        <v>1387</v>
      </c>
      <c r="J153" s="300" t="s">
        <v>1436</v>
      </c>
      <c r="K153" s="296"/>
    </row>
    <row r="154" spans="2:11" s="1" customFormat="1" ht="15" customHeight="1">
      <c r="B154" s="273"/>
      <c r="C154" s="300" t="s">
        <v>1390</v>
      </c>
      <c r="D154" s="250"/>
      <c r="E154" s="250"/>
      <c r="F154" s="301" t="s">
        <v>1391</v>
      </c>
      <c r="G154" s="250"/>
      <c r="H154" s="300" t="s">
        <v>1425</v>
      </c>
      <c r="I154" s="300" t="s">
        <v>1387</v>
      </c>
      <c r="J154" s="300">
        <v>50</v>
      </c>
      <c r="K154" s="296"/>
    </row>
    <row r="155" spans="2:11" s="1" customFormat="1" ht="15" customHeight="1">
      <c r="B155" s="273"/>
      <c r="C155" s="300" t="s">
        <v>1393</v>
      </c>
      <c r="D155" s="250"/>
      <c r="E155" s="250"/>
      <c r="F155" s="301" t="s">
        <v>1385</v>
      </c>
      <c r="G155" s="250"/>
      <c r="H155" s="300" t="s">
        <v>1425</v>
      </c>
      <c r="I155" s="300" t="s">
        <v>1395</v>
      </c>
      <c r="J155" s="300"/>
      <c r="K155" s="296"/>
    </row>
    <row r="156" spans="2:11" s="1" customFormat="1" ht="15" customHeight="1">
      <c r="B156" s="273"/>
      <c r="C156" s="300" t="s">
        <v>1404</v>
      </c>
      <c r="D156" s="250"/>
      <c r="E156" s="250"/>
      <c r="F156" s="301" t="s">
        <v>1391</v>
      </c>
      <c r="G156" s="250"/>
      <c r="H156" s="300" t="s">
        <v>1425</v>
      </c>
      <c r="I156" s="300" t="s">
        <v>1387</v>
      </c>
      <c r="J156" s="300">
        <v>50</v>
      </c>
      <c r="K156" s="296"/>
    </row>
    <row r="157" spans="2:11" s="1" customFormat="1" ht="15" customHeight="1">
      <c r="B157" s="273"/>
      <c r="C157" s="300" t="s">
        <v>1412</v>
      </c>
      <c r="D157" s="250"/>
      <c r="E157" s="250"/>
      <c r="F157" s="301" t="s">
        <v>1391</v>
      </c>
      <c r="G157" s="250"/>
      <c r="H157" s="300" t="s">
        <v>1425</v>
      </c>
      <c r="I157" s="300" t="s">
        <v>1387</v>
      </c>
      <c r="J157" s="300">
        <v>50</v>
      </c>
      <c r="K157" s="296"/>
    </row>
    <row r="158" spans="2:11" s="1" customFormat="1" ht="15" customHeight="1">
      <c r="B158" s="273"/>
      <c r="C158" s="300" t="s">
        <v>1410</v>
      </c>
      <c r="D158" s="250"/>
      <c r="E158" s="250"/>
      <c r="F158" s="301" t="s">
        <v>1391</v>
      </c>
      <c r="G158" s="250"/>
      <c r="H158" s="300" t="s">
        <v>1425</v>
      </c>
      <c r="I158" s="300" t="s">
        <v>1387</v>
      </c>
      <c r="J158" s="300">
        <v>50</v>
      </c>
      <c r="K158" s="296"/>
    </row>
    <row r="159" spans="2:11" s="1" customFormat="1" ht="15" customHeight="1">
      <c r="B159" s="273"/>
      <c r="C159" s="300" t="s">
        <v>80</v>
      </c>
      <c r="D159" s="250"/>
      <c r="E159" s="250"/>
      <c r="F159" s="301" t="s">
        <v>1385</v>
      </c>
      <c r="G159" s="250"/>
      <c r="H159" s="300" t="s">
        <v>1447</v>
      </c>
      <c r="I159" s="300" t="s">
        <v>1387</v>
      </c>
      <c r="J159" s="300" t="s">
        <v>1448</v>
      </c>
      <c r="K159" s="296"/>
    </row>
    <row r="160" spans="2:11" s="1" customFormat="1" ht="15" customHeight="1">
      <c r="B160" s="273"/>
      <c r="C160" s="300" t="s">
        <v>1449</v>
      </c>
      <c r="D160" s="250"/>
      <c r="E160" s="250"/>
      <c r="F160" s="301" t="s">
        <v>1385</v>
      </c>
      <c r="G160" s="250"/>
      <c r="H160" s="300" t="s">
        <v>1450</v>
      </c>
      <c r="I160" s="300" t="s">
        <v>1420</v>
      </c>
      <c r="J160" s="300"/>
      <c r="K160" s="296"/>
    </row>
    <row r="161" spans="2:11" s="1" customFormat="1" ht="15" customHeight="1">
      <c r="B161" s="302"/>
      <c r="C161" s="303"/>
      <c r="D161" s="303"/>
      <c r="E161" s="303"/>
      <c r="F161" s="303"/>
      <c r="G161" s="303"/>
      <c r="H161" s="303"/>
      <c r="I161" s="303"/>
      <c r="J161" s="303"/>
      <c r="K161" s="304"/>
    </row>
    <row r="162" spans="2:11" s="1" customFormat="1" ht="18.75" customHeight="1">
      <c r="B162" s="284"/>
      <c r="C162" s="294"/>
      <c r="D162" s="294"/>
      <c r="E162" s="294"/>
      <c r="F162" s="305"/>
      <c r="G162" s="294"/>
      <c r="H162" s="294"/>
      <c r="I162" s="294"/>
      <c r="J162" s="294"/>
      <c r="K162" s="284"/>
    </row>
    <row r="163" spans="2:11" s="1" customFormat="1" ht="18.75" customHeight="1">
      <c r="B163" s="284"/>
      <c r="C163" s="294"/>
      <c r="D163" s="294"/>
      <c r="E163" s="294"/>
      <c r="F163" s="305"/>
      <c r="G163" s="294"/>
      <c r="H163" s="294"/>
      <c r="I163" s="294"/>
      <c r="J163" s="294"/>
      <c r="K163" s="284"/>
    </row>
    <row r="164" spans="2:11" s="1" customFormat="1" ht="18.75" customHeight="1">
      <c r="B164" s="284"/>
      <c r="C164" s="294"/>
      <c r="D164" s="294"/>
      <c r="E164" s="294"/>
      <c r="F164" s="305"/>
      <c r="G164" s="294"/>
      <c r="H164" s="294"/>
      <c r="I164" s="294"/>
      <c r="J164" s="294"/>
      <c r="K164" s="284"/>
    </row>
    <row r="165" spans="2:11" s="1" customFormat="1" ht="18.75" customHeight="1">
      <c r="B165" s="284"/>
      <c r="C165" s="294"/>
      <c r="D165" s="294"/>
      <c r="E165" s="294"/>
      <c r="F165" s="305"/>
      <c r="G165" s="294"/>
      <c r="H165" s="294"/>
      <c r="I165" s="294"/>
      <c r="J165" s="294"/>
      <c r="K165" s="284"/>
    </row>
    <row r="166" spans="2:11" s="1" customFormat="1" ht="18.75" customHeight="1">
      <c r="B166" s="284"/>
      <c r="C166" s="294"/>
      <c r="D166" s="294"/>
      <c r="E166" s="294"/>
      <c r="F166" s="305"/>
      <c r="G166" s="294"/>
      <c r="H166" s="294"/>
      <c r="I166" s="294"/>
      <c r="J166" s="294"/>
      <c r="K166" s="284"/>
    </row>
    <row r="167" spans="2:11" s="1" customFormat="1" ht="18.75" customHeight="1">
      <c r="B167" s="284"/>
      <c r="C167" s="294"/>
      <c r="D167" s="294"/>
      <c r="E167" s="294"/>
      <c r="F167" s="305"/>
      <c r="G167" s="294"/>
      <c r="H167" s="294"/>
      <c r="I167" s="294"/>
      <c r="J167" s="294"/>
      <c r="K167" s="284"/>
    </row>
    <row r="168" spans="2:11" s="1" customFormat="1" ht="18.75" customHeight="1">
      <c r="B168" s="284"/>
      <c r="C168" s="294"/>
      <c r="D168" s="294"/>
      <c r="E168" s="294"/>
      <c r="F168" s="305"/>
      <c r="G168" s="294"/>
      <c r="H168" s="294"/>
      <c r="I168" s="294"/>
      <c r="J168" s="294"/>
      <c r="K168" s="284"/>
    </row>
    <row r="169" spans="2:11" s="1" customFormat="1" ht="18.75" customHeight="1">
      <c r="B169" s="257"/>
      <c r="C169" s="257"/>
      <c r="D169" s="257"/>
      <c r="E169" s="257"/>
      <c r="F169" s="257"/>
      <c r="G169" s="257"/>
      <c r="H169" s="257"/>
      <c r="I169" s="257"/>
      <c r="J169" s="257"/>
      <c r="K169" s="257"/>
    </row>
    <row r="170" spans="2:11" s="1" customFormat="1" ht="7.5" customHeight="1">
      <c r="B170" s="239"/>
      <c r="C170" s="240"/>
      <c r="D170" s="240"/>
      <c r="E170" s="240"/>
      <c r="F170" s="240"/>
      <c r="G170" s="240"/>
      <c r="H170" s="240"/>
      <c r="I170" s="240"/>
      <c r="J170" s="240"/>
      <c r="K170" s="241"/>
    </row>
    <row r="171" spans="2:11" s="1" customFormat="1" ht="45" customHeight="1">
      <c r="B171" s="242"/>
      <c r="C171" s="374" t="s">
        <v>1451</v>
      </c>
      <c r="D171" s="374"/>
      <c r="E171" s="374"/>
      <c r="F171" s="374"/>
      <c r="G171" s="374"/>
      <c r="H171" s="374"/>
      <c r="I171" s="374"/>
      <c r="J171" s="374"/>
      <c r="K171" s="243"/>
    </row>
    <row r="172" spans="2:11" s="1" customFormat="1" ht="17.25" customHeight="1">
      <c r="B172" s="242"/>
      <c r="C172" s="263" t="s">
        <v>1379</v>
      </c>
      <c r="D172" s="263"/>
      <c r="E172" s="263"/>
      <c r="F172" s="263" t="s">
        <v>1380</v>
      </c>
      <c r="G172" s="306"/>
      <c r="H172" s="307" t="s">
        <v>53</v>
      </c>
      <c r="I172" s="307" t="s">
        <v>56</v>
      </c>
      <c r="J172" s="263" t="s">
        <v>1381</v>
      </c>
      <c r="K172" s="243"/>
    </row>
    <row r="173" spans="2:11" s="1" customFormat="1" ht="17.25" customHeight="1">
      <c r="B173" s="244"/>
      <c r="C173" s="265" t="s">
        <v>1382</v>
      </c>
      <c r="D173" s="265"/>
      <c r="E173" s="265"/>
      <c r="F173" s="266" t="s">
        <v>1383</v>
      </c>
      <c r="G173" s="308"/>
      <c r="H173" s="309"/>
      <c r="I173" s="309"/>
      <c r="J173" s="265" t="s">
        <v>1384</v>
      </c>
      <c r="K173" s="245"/>
    </row>
    <row r="174" spans="2:11" s="1" customFormat="1" ht="5.25" customHeight="1">
      <c r="B174" s="273"/>
      <c r="C174" s="268"/>
      <c r="D174" s="268"/>
      <c r="E174" s="268"/>
      <c r="F174" s="268"/>
      <c r="G174" s="269"/>
      <c r="H174" s="268"/>
      <c r="I174" s="268"/>
      <c r="J174" s="268"/>
      <c r="K174" s="296"/>
    </row>
    <row r="175" spans="2:11" s="1" customFormat="1" ht="15" customHeight="1">
      <c r="B175" s="273"/>
      <c r="C175" s="250" t="s">
        <v>1388</v>
      </c>
      <c r="D175" s="250"/>
      <c r="E175" s="250"/>
      <c r="F175" s="271" t="s">
        <v>1385</v>
      </c>
      <c r="G175" s="250"/>
      <c r="H175" s="250" t="s">
        <v>1425</v>
      </c>
      <c r="I175" s="250" t="s">
        <v>1387</v>
      </c>
      <c r="J175" s="250">
        <v>120</v>
      </c>
      <c r="K175" s="296"/>
    </row>
    <row r="176" spans="2:11" s="1" customFormat="1" ht="15" customHeight="1">
      <c r="B176" s="273"/>
      <c r="C176" s="250" t="s">
        <v>1434</v>
      </c>
      <c r="D176" s="250"/>
      <c r="E176" s="250"/>
      <c r="F176" s="271" t="s">
        <v>1385</v>
      </c>
      <c r="G176" s="250"/>
      <c r="H176" s="250" t="s">
        <v>1435</v>
      </c>
      <c r="I176" s="250" t="s">
        <v>1387</v>
      </c>
      <c r="J176" s="250" t="s">
        <v>1436</v>
      </c>
      <c r="K176" s="296"/>
    </row>
    <row r="177" spans="2:11" s="1" customFormat="1" ht="15" customHeight="1">
      <c r="B177" s="273"/>
      <c r="C177" s="250" t="s">
        <v>1333</v>
      </c>
      <c r="D177" s="250"/>
      <c r="E177" s="250"/>
      <c r="F177" s="271" t="s">
        <v>1385</v>
      </c>
      <c r="G177" s="250"/>
      <c r="H177" s="250" t="s">
        <v>1452</v>
      </c>
      <c r="I177" s="250" t="s">
        <v>1387</v>
      </c>
      <c r="J177" s="250" t="s">
        <v>1436</v>
      </c>
      <c r="K177" s="296"/>
    </row>
    <row r="178" spans="2:11" s="1" customFormat="1" ht="15" customHeight="1">
      <c r="B178" s="273"/>
      <c r="C178" s="250" t="s">
        <v>1390</v>
      </c>
      <c r="D178" s="250"/>
      <c r="E178" s="250"/>
      <c r="F178" s="271" t="s">
        <v>1391</v>
      </c>
      <c r="G178" s="250"/>
      <c r="H178" s="250" t="s">
        <v>1452</v>
      </c>
      <c r="I178" s="250" t="s">
        <v>1387</v>
      </c>
      <c r="J178" s="250">
        <v>50</v>
      </c>
      <c r="K178" s="296"/>
    </row>
    <row r="179" spans="2:11" s="1" customFormat="1" ht="15" customHeight="1">
      <c r="B179" s="273"/>
      <c r="C179" s="250" t="s">
        <v>1393</v>
      </c>
      <c r="D179" s="250"/>
      <c r="E179" s="250"/>
      <c r="F179" s="271" t="s">
        <v>1385</v>
      </c>
      <c r="G179" s="250"/>
      <c r="H179" s="250" t="s">
        <v>1452</v>
      </c>
      <c r="I179" s="250" t="s">
        <v>1395</v>
      </c>
      <c r="J179" s="250"/>
      <c r="K179" s="296"/>
    </row>
    <row r="180" spans="2:11" s="1" customFormat="1" ht="15" customHeight="1">
      <c r="B180" s="273"/>
      <c r="C180" s="250" t="s">
        <v>1404</v>
      </c>
      <c r="D180" s="250"/>
      <c r="E180" s="250"/>
      <c r="F180" s="271" t="s">
        <v>1391</v>
      </c>
      <c r="G180" s="250"/>
      <c r="H180" s="250" t="s">
        <v>1452</v>
      </c>
      <c r="I180" s="250" t="s">
        <v>1387</v>
      </c>
      <c r="J180" s="250">
        <v>50</v>
      </c>
      <c r="K180" s="296"/>
    </row>
    <row r="181" spans="2:11" s="1" customFormat="1" ht="15" customHeight="1">
      <c r="B181" s="273"/>
      <c r="C181" s="250" t="s">
        <v>1412</v>
      </c>
      <c r="D181" s="250"/>
      <c r="E181" s="250"/>
      <c r="F181" s="271" t="s">
        <v>1391</v>
      </c>
      <c r="G181" s="250"/>
      <c r="H181" s="250" t="s">
        <v>1452</v>
      </c>
      <c r="I181" s="250" t="s">
        <v>1387</v>
      </c>
      <c r="J181" s="250">
        <v>50</v>
      </c>
      <c r="K181" s="296"/>
    </row>
    <row r="182" spans="2:11" s="1" customFormat="1" ht="15" customHeight="1">
      <c r="B182" s="273"/>
      <c r="C182" s="250" t="s">
        <v>1410</v>
      </c>
      <c r="D182" s="250"/>
      <c r="E182" s="250"/>
      <c r="F182" s="271" t="s">
        <v>1391</v>
      </c>
      <c r="G182" s="250"/>
      <c r="H182" s="250" t="s">
        <v>1452</v>
      </c>
      <c r="I182" s="250" t="s">
        <v>1387</v>
      </c>
      <c r="J182" s="250">
        <v>50</v>
      </c>
      <c r="K182" s="296"/>
    </row>
    <row r="183" spans="2:11" s="1" customFormat="1" ht="15" customHeight="1">
      <c r="B183" s="273"/>
      <c r="C183" s="250" t="s">
        <v>111</v>
      </c>
      <c r="D183" s="250"/>
      <c r="E183" s="250"/>
      <c r="F183" s="271" t="s">
        <v>1385</v>
      </c>
      <c r="G183" s="250"/>
      <c r="H183" s="250" t="s">
        <v>1453</v>
      </c>
      <c r="I183" s="250" t="s">
        <v>1454</v>
      </c>
      <c r="J183" s="250"/>
      <c r="K183" s="296"/>
    </row>
    <row r="184" spans="2:11" s="1" customFormat="1" ht="15" customHeight="1">
      <c r="B184" s="273"/>
      <c r="C184" s="250" t="s">
        <v>56</v>
      </c>
      <c r="D184" s="250"/>
      <c r="E184" s="250"/>
      <c r="F184" s="271" t="s">
        <v>1385</v>
      </c>
      <c r="G184" s="250"/>
      <c r="H184" s="250" t="s">
        <v>1455</v>
      </c>
      <c r="I184" s="250" t="s">
        <v>1456</v>
      </c>
      <c r="J184" s="250">
        <v>1</v>
      </c>
      <c r="K184" s="296"/>
    </row>
    <row r="185" spans="2:11" s="1" customFormat="1" ht="15" customHeight="1">
      <c r="B185" s="273"/>
      <c r="C185" s="250" t="s">
        <v>52</v>
      </c>
      <c r="D185" s="250"/>
      <c r="E185" s="250"/>
      <c r="F185" s="271" t="s">
        <v>1385</v>
      </c>
      <c r="G185" s="250"/>
      <c r="H185" s="250" t="s">
        <v>1457</v>
      </c>
      <c r="I185" s="250" t="s">
        <v>1387</v>
      </c>
      <c r="J185" s="250">
        <v>20</v>
      </c>
      <c r="K185" s="296"/>
    </row>
    <row r="186" spans="2:11" s="1" customFormat="1" ht="15" customHeight="1">
      <c r="B186" s="273"/>
      <c r="C186" s="250" t="s">
        <v>53</v>
      </c>
      <c r="D186" s="250"/>
      <c r="E186" s="250"/>
      <c r="F186" s="271" t="s">
        <v>1385</v>
      </c>
      <c r="G186" s="250"/>
      <c r="H186" s="250" t="s">
        <v>1458</v>
      </c>
      <c r="I186" s="250" t="s">
        <v>1387</v>
      </c>
      <c r="J186" s="250">
        <v>255</v>
      </c>
      <c r="K186" s="296"/>
    </row>
    <row r="187" spans="2:11" s="1" customFormat="1" ht="15" customHeight="1">
      <c r="B187" s="273"/>
      <c r="C187" s="250" t="s">
        <v>112</v>
      </c>
      <c r="D187" s="250"/>
      <c r="E187" s="250"/>
      <c r="F187" s="271" t="s">
        <v>1385</v>
      </c>
      <c r="G187" s="250"/>
      <c r="H187" s="250" t="s">
        <v>1349</v>
      </c>
      <c r="I187" s="250" t="s">
        <v>1387</v>
      </c>
      <c r="J187" s="250">
        <v>10</v>
      </c>
      <c r="K187" s="296"/>
    </row>
    <row r="188" spans="2:11" s="1" customFormat="1" ht="15" customHeight="1">
      <c r="B188" s="273"/>
      <c r="C188" s="250" t="s">
        <v>113</v>
      </c>
      <c r="D188" s="250"/>
      <c r="E188" s="250"/>
      <c r="F188" s="271" t="s">
        <v>1385</v>
      </c>
      <c r="G188" s="250"/>
      <c r="H188" s="250" t="s">
        <v>1459</v>
      </c>
      <c r="I188" s="250" t="s">
        <v>1420</v>
      </c>
      <c r="J188" s="250"/>
      <c r="K188" s="296"/>
    </row>
    <row r="189" spans="2:11" s="1" customFormat="1" ht="15" customHeight="1">
      <c r="B189" s="273"/>
      <c r="C189" s="250" t="s">
        <v>1460</v>
      </c>
      <c r="D189" s="250"/>
      <c r="E189" s="250"/>
      <c r="F189" s="271" t="s">
        <v>1385</v>
      </c>
      <c r="G189" s="250"/>
      <c r="H189" s="250" t="s">
        <v>1461</v>
      </c>
      <c r="I189" s="250" t="s">
        <v>1420</v>
      </c>
      <c r="J189" s="250"/>
      <c r="K189" s="296"/>
    </row>
    <row r="190" spans="2:11" s="1" customFormat="1" ht="15" customHeight="1">
      <c r="B190" s="273"/>
      <c r="C190" s="250" t="s">
        <v>1449</v>
      </c>
      <c r="D190" s="250"/>
      <c r="E190" s="250"/>
      <c r="F190" s="271" t="s">
        <v>1385</v>
      </c>
      <c r="G190" s="250"/>
      <c r="H190" s="250" t="s">
        <v>1462</v>
      </c>
      <c r="I190" s="250" t="s">
        <v>1420</v>
      </c>
      <c r="J190" s="250"/>
      <c r="K190" s="296"/>
    </row>
    <row r="191" spans="2:11" s="1" customFormat="1" ht="15" customHeight="1">
      <c r="B191" s="273"/>
      <c r="C191" s="250" t="s">
        <v>115</v>
      </c>
      <c r="D191" s="250"/>
      <c r="E191" s="250"/>
      <c r="F191" s="271" t="s">
        <v>1391</v>
      </c>
      <c r="G191" s="250"/>
      <c r="H191" s="250" t="s">
        <v>1463</v>
      </c>
      <c r="I191" s="250" t="s">
        <v>1387</v>
      </c>
      <c r="J191" s="250">
        <v>50</v>
      </c>
      <c r="K191" s="296"/>
    </row>
    <row r="192" spans="2:11" s="1" customFormat="1" ht="15" customHeight="1">
      <c r="B192" s="273"/>
      <c r="C192" s="250" t="s">
        <v>1464</v>
      </c>
      <c r="D192" s="250"/>
      <c r="E192" s="250"/>
      <c r="F192" s="271" t="s">
        <v>1391</v>
      </c>
      <c r="G192" s="250"/>
      <c r="H192" s="250" t="s">
        <v>1465</v>
      </c>
      <c r="I192" s="250" t="s">
        <v>1466</v>
      </c>
      <c r="J192" s="250"/>
      <c r="K192" s="296"/>
    </row>
    <row r="193" spans="2:11" s="1" customFormat="1" ht="15" customHeight="1">
      <c r="B193" s="273"/>
      <c r="C193" s="250" t="s">
        <v>1467</v>
      </c>
      <c r="D193" s="250"/>
      <c r="E193" s="250"/>
      <c r="F193" s="271" t="s">
        <v>1391</v>
      </c>
      <c r="G193" s="250"/>
      <c r="H193" s="250" t="s">
        <v>1468</v>
      </c>
      <c r="I193" s="250" t="s">
        <v>1466</v>
      </c>
      <c r="J193" s="250"/>
      <c r="K193" s="296"/>
    </row>
    <row r="194" spans="2:11" s="1" customFormat="1" ht="15" customHeight="1">
      <c r="B194" s="273"/>
      <c r="C194" s="250" t="s">
        <v>1469</v>
      </c>
      <c r="D194" s="250"/>
      <c r="E194" s="250"/>
      <c r="F194" s="271" t="s">
        <v>1391</v>
      </c>
      <c r="G194" s="250"/>
      <c r="H194" s="250" t="s">
        <v>1470</v>
      </c>
      <c r="I194" s="250" t="s">
        <v>1466</v>
      </c>
      <c r="J194" s="250"/>
      <c r="K194" s="296"/>
    </row>
    <row r="195" spans="2:11" s="1" customFormat="1" ht="15" customHeight="1">
      <c r="B195" s="273"/>
      <c r="C195" s="310" t="s">
        <v>1471</v>
      </c>
      <c r="D195" s="250"/>
      <c r="E195" s="250"/>
      <c r="F195" s="271" t="s">
        <v>1391</v>
      </c>
      <c r="G195" s="250"/>
      <c r="H195" s="250" t="s">
        <v>1472</v>
      </c>
      <c r="I195" s="250" t="s">
        <v>1473</v>
      </c>
      <c r="J195" s="311" t="s">
        <v>1474</v>
      </c>
      <c r="K195" s="296"/>
    </row>
    <row r="196" spans="2:11" s="17" customFormat="1" ht="15" customHeight="1">
      <c r="B196" s="312"/>
      <c r="C196" s="313" t="s">
        <v>1475</v>
      </c>
      <c r="D196" s="314"/>
      <c r="E196" s="314"/>
      <c r="F196" s="315" t="s">
        <v>1391</v>
      </c>
      <c r="G196" s="314"/>
      <c r="H196" s="314" t="s">
        <v>1476</v>
      </c>
      <c r="I196" s="314" t="s">
        <v>1473</v>
      </c>
      <c r="J196" s="316" t="s">
        <v>1474</v>
      </c>
      <c r="K196" s="317"/>
    </row>
    <row r="197" spans="2:11" s="1" customFormat="1" ht="15" customHeight="1">
      <c r="B197" s="273"/>
      <c r="C197" s="310" t="s">
        <v>41</v>
      </c>
      <c r="D197" s="250"/>
      <c r="E197" s="250"/>
      <c r="F197" s="271" t="s">
        <v>1385</v>
      </c>
      <c r="G197" s="250"/>
      <c r="H197" s="247" t="s">
        <v>1477</v>
      </c>
      <c r="I197" s="250" t="s">
        <v>1478</v>
      </c>
      <c r="J197" s="250"/>
      <c r="K197" s="296"/>
    </row>
    <row r="198" spans="2:11" s="1" customFormat="1" ht="15" customHeight="1">
      <c r="B198" s="273"/>
      <c r="C198" s="310" t="s">
        <v>1479</v>
      </c>
      <c r="D198" s="250"/>
      <c r="E198" s="250"/>
      <c r="F198" s="271" t="s">
        <v>1385</v>
      </c>
      <c r="G198" s="250"/>
      <c r="H198" s="250" t="s">
        <v>1480</v>
      </c>
      <c r="I198" s="250" t="s">
        <v>1420</v>
      </c>
      <c r="J198" s="250"/>
      <c r="K198" s="296"/>
    </row>
    <row r="199" spans="2:11" s="1" customFormat="1" ht="15" customHeight="1">
      <c r="B199" s="273"/>
      <c r="C199" s="310" t="s">
        <v>1481</v>
      </c>
      <c r="D199" s="250"/>
      <c r="E199" s="250"/>
      <c r="F199" s="271" t="s">
        <v>1385</v>
      </c>
      <c r="G199" s="250"/>
      <c r="H199" s="250" t="s">
        <v>1482</v>
      </c>
      <c r="I199" s="250" t="s">
        <v>1420</v>
      </c>
      <c r="J199" s="250"/>
      <c r="K199" s="296"/>
    </row>
    <row r="200" spans="2:11" s="1" customFormat="1" ht="15" customHeight="1">
      <c r="B200" s="273"/>
      <c r="C200" s="310" t="s">
        <v>1483</v>
      </c>
      <c r="D200" s="250"/>
      <c r="E200" s="250"/>
      <c r="F200" s="271" t="s">
        <v>1391</v>
      </c>
      <c r="G200" s="250"/>
      <c r="H200" s="250" t="s">
        <v>1484</v>
      </c>
      <c r="I200" s="250" t="s">
        <v>1420</v>
      </c>
      <c r="J200" s="250"/>
      <c r="K200" s="296"/>
    </row>
    <row r="201" spans="2:11" s="1" customFormat="1" ht="15" customHeight="1">
      <c r="B201" s="302"/>
      <c r="C201" s="318"/>
      <c r="D201" s="303"/>
      <c r="E201" s="303"/>
      <c r="F201" s="303"/>
      <c r="G201" s="303"/>
      <c r="H201" s="303"/>
      <c r="I201" s="303"/>
      <c r="J201" s="303"/>
      <c r="K201" s="304"/>
    </row>
    <row r="202" spans="2:11" s="1" customFormat="1" ht="18.75" customHeight="1">
      <c r="B202" s="284"/>
      <c r="C202" s="294"/>
      <c r="D202" s="294"/>
      <c r="E202" s="294"/>
      <c r="F202" s="305"/>
      <c r="G202" s="294"/>
      <c r="H202" s="294"/>
      <c r="I202" s="294"/>
      <c r="J202" s="294"/>
      <c r="K202" s="284"/>
    </row>
    <row r="203" spans="2:11" s="1" customFormat="1" ht="18.75" customHeight="1">
      <c r="B203" s="257"/>
      <c r="C203" s="257"/>
      <c r="D203" s="257"/>
      <c r="E203" s="257"/>
      <c r="F203" s="257"/>
      <c r="G203" s="257"/>
      <c r="H203" s="257"/>
      <c r="I203" s="257"/>
      <c r="J203" s="257"/>
      <c r="K203" s="257"/>
    </row>
    <row r="204" spans="2:11" s="1" customFormat="1" ht="12">
      <c r="B204" s="239"/>
      <c r="C204" s="240"/>
      <c r="D204" s="240"/>
      <c r="E204" s="240"/>
      <c r="F204" s="240"/>
      <c r="G204" s="240"/>
      <c r="H204" s="240"/>
      <c r="I204" s="240"/>
      <c r="J204" s="240"/>
      <c r="K204" s="241"/>
    </row>
    <row r="205" spans="2:11" s="1" customFormat="1" ht="21" customHeight="1">
      <c r="B205" s="242"/>
      <c r="C205" s="374" t="s">
        <v>1485</v>
      </c>
      <c r="D205" s="374"/>
      <c r="E205" s="374"/>
      <c r="F205" s="374"/>
      <c r="G205" s="374"/>
      <c r="H205" s="374"/>
      <c r="I205" s="374"/>
      <c r="J205" s="374"/>
      <c r="K205" s="243"/>
    </row>
    <row r="206" spans="2:11" s="1" customFormat="1" ht="25.5" customHeight="1">
      <c r="B206" s="242"/>
      <c r="C206" s="319" t="s">
        <v>1486</v>
      </c>
      <c r="D206" s="319"/>
      <c r="E206" s="319"/>
      <c r="F206" s="319" t="s">
        <v>1487</v>
      </c>
      <c r="G206" s="320"/>
      <c r="H206" s="377" t="s">
        <v>1488</v>
      </c>
      <c r="I206" s="377"/>
      <c r="J206" s="377"/>
      <c r="K206" s="243"/>
    </row>
    <row r="207" spans="2:11" s="1" customFormat="1" ht="5.25" customHeight="1">
      <c r="B207" s="273"/>
      <c r="C207" s="268"/>
      <c r="D207" s="268"/>
      <c r="E207" s="268"/>
      <c r="F207" s="268"/>
      <c r="G207" s="294"/>
      <c r="H207" s="268"/>
      <c r="I207" s="268"/>
      <c r="J207" s="268"/>
      <c r="K207" s="296"/>
    </row>
    <row r="208" spans="2:11" s="1" customFormat="1" ht="15" customHeight="1">
      <c r="B208" s="273"/>
      <c r="C208" s="250" t="s">
        <v>1478</v>
      </c>
      <c r="D208" s="250"/>
      <c r="E208" s="250"/>
      <c r="F208" s="271" t="s">
        <v>42</v>
      </c>
      <c r="G208" s="250"/>
      <c r="H208" s="378" t="s">
        <v>1489</v>
      </c>
      <c r="I208" s="378"/>
      <c r="J208" s="378"/>
      <c r="K208" s="296"/>
    </row>
    <row r="209" spans="2:11" s="1" customFormat="1" ht="15" customHeight="1">
      <c r="B209" s="273"/>
      <c r="C209" s="250"/>
      <c r="D209" s="250"/>
      <c r="E209" s="250"/>
      <c r="F209" s="271" t="s">
        <v>43</v>
      </c>
      <c r="G209" s="250"/>
      <c r="H209" s="378" t="s">
        <v>1490</v>
      </c>
      <c r="I209" s="378"/>
      <c r="J209" s="378"/>
      <c r="K209" s="296"/>
    </row>
    <row r="210" spans="2:11" s="1" customFormat="1" ht="15" customHeight="1">
      <c r="B210" s="273"/>
      <c r="C210" s="250"/>
      <c r="D210" s="250"/>
      <c r="E210" s="250"/>
      <c r="F210" s="271" t="s">
        <v>46</v>
      </c>
      <c r="G210" s="250"/>
      <c r="H210" s="378" t="s">
        <v>1491</v>
      </c>
      <c r="I210" s="378"/>
      <c r="J210" s="378"/>
      <c r="K210" s="296"/>
    </row>
    <row r="211" spans="2:11" s="1" customFormat="1" ht="15" customHeight="1">
      <c r="B211" s="273"/>
      <c r="C211" s="250"/>
      <c r="D211" s="250"/>
      <c r="E211" s="250"/>
      <c r="F211" s="271" t="s">
        <v>44</v>
      </c>
      <c r="G211" s="250"/>
      <c r="H211" s="378" t="s">
        <v>1492</v>
      </c>
      <c r="I211" s="378"/>
      <c r="J211" s="378"/>
      <c r="K211" s="296"/>
    </row>
    <row r="212" spans="2:11" s="1" customFormat="1" ht="15" customHeight="1">
      <c r="B212" s="273"/>
      <c r="C212" s="250"/>
      <c r="D212" s="250"/>
      <c r="E212" s="250"/>
      <c r="F212" s="271" t="s">
        <v>45</v>
      </c>
      <c r="G212" s="250"/>
      <c r="H212" s="378" t="s">
        <v>1493</v>
      </c>
      <c r="I212" s="378"/>
      <c r="J212" s="378"/>
      <c r="K212" s="296"/>
    </row>
    <row r="213" spans="2:11" s="1" customFormat="1" ht="15" customHeight="1">
      <c r="B213" s="273"/>
      <c r="C213" s="250"/>
      <c r="D213" s="250"/>
      <c r="E213" s="250"/>
      <c r="F213" s="271"/>
      <c r="G213" s="250"/>
      <c r="H213" s="250"/>
      <c r="I213" s="250"/>
      <c r="J213" s="250"/>
      <c r="K213" s="296"/>
    </row>
    <row r="214" spans="2:11" s="1" customFormat="1" ht="15" customHeight="1">
      <c r="B214" s="273"/>
      <c r="C214" s="250" t="s">
        <v>1432</v>
      </c>
      <c r="D214" s="250"/>
      <c r="E214" s="250"/>
      <c r="F214" s="271" t="s">
        <v>75</v>
      </c>
      <c r="G214" s="250"/>
      <c r="H214" s="378" t="s">
        <v>1494</v>
      </c>
      <c r="I214" s="378"/>
      <c r="J214" s="378"/>
      <c r="K214" s="296"/>
    </row>
    <row r="215" spans="2:11" s="1" customFormat="1" ht="15" customHeight="1">
      <c r="B215" s="273"/>
      <c r="C215" s="250"/>
      <c r="D215" s="250"/>
      <c r="E215" s="250"/>
      <c r="F215" s="271" t="s">
        <v>1327</v>
      </c>
      <c r="G215" s="250"/>
      <c r="H215" s="378" t="s">
        <v>1328</v>
      </c>
      <c r="I215" s="378"/>
      <c r="J215" s="378"/>
      <c r="K215" s="296"/>
    </row>
    <row r="216" spans="2:11" s="1" customFormat="1" ht="15" customHeight="1">
      <c r="B216" s="273"/>
      <c r="C216" s="250"/>
      <c r="D216" s="250"/>
      <c r="E216" s="250"/>
      <c r="F216" s="271" t="s">
        <v>1325</v>
      </c>
      <c r="G216" s="250"/>
      <c r="H216" s="378" t="s">
        <v>1495</v>
      </c>
      <c r="I216" s="378"/>
      <c r="J216" s="378"/>
      <c r="K216" s="296"/>
    </row>
    <row r="217" spans="2:11" s="1" customFormat="1" ht="15" customHeight="1">
      <c r="B217" s="321"/>
      <c r="C217" s="250"/>
      <c r="D217" s="250"/>
      <c r="E217" s="250"/>
      <c r="F217" s="271" t="s">
        <v>1329</v>
      </c>
      <c r="G217" s="310"/>
      <c r="H217" s="379" t="s">
        <v>1330</v>
      </c>
      <c r="I217" s="379"/>
      <c r="J217" s="379"/>
      <c r="K217" s="322"/>
    </row>
    <row r="218" spans="2:11" s="1" customFormat="1" ht="15" customHeight="1">
      <c r="B218" s="321"/>
      <c r="C218" s="250"/>
      <c r="D218" s="250"/>
      <c r="E218" s="250"/>
      <c r="F218" s="271" t="s">
        <v>1331</v>
      </c>
      <c r="G218" s="310"/>
      <c r="H218" s="379" t="s">
        <v>1496</v>
      </c>
      <c r="I218" s="379"/>
      <c r="J218" s="379"/>
      <c r="K218" s="322"/>
    </row>
    <row r="219" spans="2:11" s="1" customFormat="1" ht="15" customHeight="1">
      <c r="B219" s="321"/>
      <c r="C219" s="250"/>
      <c r="D219" s="250"/>
      <c r="E219" s="250"/>
      <c r="F219" s="271"/>
      <c r="G219" s="310"/>
      <c r="H219" s="300"/>
      <c r="I219" s="300"/>
      <c r="J219" s="300"/>
      <c r="K219" s="322"/>
    </row>
    <row r="220" spans="2:11" s="1" customFormat="1" ht="15" customHeight="1">
      <c r="B220" s="321"/>
      <c r="C220" s="250" t="s">
        <v>1456</v>
      </c>
      <c r="D220" s="250"/>
      <c r="E220" s="250"/>
      <c r="F220" s="271">
        <v>1</v>
      </c>
      <c r="G220" s="310"/>
      <c r="H220" s="379" t="s">
        <v>1497</v>
      </c>
      <c r="I220" s="379"/>
      <c r="J220" s="379"/>
      <c r="K220" s="322"/>
    </row>
    <row r="221" spans="2:11" s="1" customFormat="1" ht="15" customHeight="1">
      <c r="B221" s="321"/>
      <c r="C221" s="250"/>
      <c r="D221" s="250"/>
      <c r="E221" s="250"/>
      <c r="F221" s="271">
        <v>2</v>
      </c>
      <c r="G221" s="310"/>
      <c r="H221" s="379" t="s">
        <v>1498</v>
      </c>
      <c r="I221" s="379"/>
      <c r="J221" s="379"/>
      <c r="K221" s="322"/>
    </row>
    <row r="222" spans="2:11" s="1" customFormat="1" ht="15" customHeight="1">
      <c r="B222" s="321"/>
      <c r="C222" s="250"/>
      <c r="D222" s="250"/>
      <c r="E222" s="250"/>
      <c r="F222" s="271">
        <v>3</v>
      </c>
      <c r="G222" s="310"/>
      <c r="H222" s="379" t="s">
        <v>1499</v>
      </c>
      <c r="I222" s="379"/>
      <c r="J222" s="379"/>
      <c r="K222" s="322"/>
    </row>
    <row r="223" spans="2:11" s="1" customFormat="1" ht="15" customHeight="1">
      <c r="B223" s="321"/>
      <c r="C223" s="250"/>
      <c r="D223" s="250"/>
      <c r="E223" s="250"/>
      <c r="F223" s="271">
        <v>4</v>
      </c>
      <c r="G223" s="310"/>
      <c r="H223" s="379" t="s">
        <v>1500</v>
      </c>
      <c r="I223" s="379"/>
      <c r="J223" s="379"/>
      <c r="K223" s="322"/>
    </row>
    <row r="224" spans="2:11" s="1" customFormat="1" ht="12.75" customHeight="1">
      <c r="B224" s="323"/>
      <c r="C224" s="324"/>
      <c r="D224" s="324"/>
      <c r="E224" s="324"/>
      <c r="F224" s="324"/>
      <c r="G224" s="324"/>
      <c r="H224" s="324"/>
      <c r="I224" s="324"/>
      <c r="J224" s="324"/>
      <c r="K224" s="325"/>
    </row>
  </sheetData>
  <sheetProtection formatCells="0" formatColumns="0" formatRows="0" insertColumns="0" insertRows="0" insertHyperlinks="0" deleteColumns="0" deleteRows="0" sort="0" autoFilter="0" pivotTables="0"/>
  <mergeCells count="77">
    <mergeCell ref="H223:J223"/>
    <mergeCell ref="H211:J211"/>
    <mergeCell ref="H212:J212"/>
    <mergeCell ref="H214:J214"/>
    <mergeCell ref="H215:J215"/>
    <mergeCell ref="H217:J217"/>
    <mergeCell ref="H218:J218"/>
    <mergeCell ref="H220:J220"/>
    <mergeCell ref="H221:J221"/>
    <mergeCell ref="H222:J222"/>
    <mergeCell ref="C205:J205"/>
    <mergeCell ref="H206:J206"/>
    <mergeCell ref="H209:J209"/>
    <mergeCell ref="H210:J210"/>
    <mergeCell ref="H216:J216"/>
    <mergeCell ref="H208:J208"/>
    <mergeCell ref="C75:J75"/>
    <mergeCell ref="C102:J102"/>
    <mergeCell ref="C122:J122"/>
    <mergeCell ref="C147:J147"/>
    <mergeCell ref="C171:J171"/>
    <mergeCell ref="D66:J66"/>
    <mergeCell ref="D67:J67"/>
    <mergeCell ref="D68:J68"/>
    <mergeCell ref="D69:J69"/>
    <mergeCell ref="D70:J70"/>
    <mergeCell ref="D60:J60"/>
    <mergeCell ref="D61:J61"/>
    <mergeCell ref="D62:J62"/>
    <mergeCell ref="D63:J63"/>
    <mergeCell ref="D65:J65"/>
    <mergeCell ref="C54:J54"/>
    <mergeCell ref="C55:J55"/>
    <mergeCell ref="C57:J57"/>
    <mergeCell ref="D58:J58"/>
    <mergeCell ref="D59:J59"/>
    <mergeCell ref="F23:J23"/>
    <mergeCell ref="C25:J25"/>
    <mergeCell ref="C26:J26"/>
    <mergeCell ref="D27:J27"/>
    <mergeCell ref="D28:J28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D47:J47"/>
    <mergeCell ref="E48:J48"/>
    <mergeCell ref="E49:J49"/>
    <mergeCell ref="E50:J50"/>
    <mergeCell ref="D51:J51"/>
    <mergeCell ref="G41:J41"/>
    <mergeCell ref="G42:J42"/>
    <mergeCell ref="G43:J43"/>
    <mergeCell ref="G44:J44"/>
    <mergeCell ref="G45:J45"/>
    <mergeCell ref="G36:J36"/>
    <mergeCell ref="G37:J37"/>
    <mergeCell ref="G38:J38"/>
    <mergeCell ref="G39:J39"/>
    <mergeCell ref="G40:J40"/>
    <mergeCell ref="D30:J30"/>
    <mergeCell ref="D31:J31"/>
    <mergeCell ref="D33:J33"/>
    <mergeCell ref="D34:J34"/>
    <mergeCell ref="D35:J35"/>
  </mergeCells>
  <pageMargins left="0.7" right="0.7" top="0.78740157499999996" bottom="0.78740157499999996" header="0.3" footer="0.3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4</vt:i4>
      </vt:variant>
    </vt:vector>
  </HeadingPairs>
  <TitlesOfParts>
    <vt:vector size="7" baseType="lpstr">
      <vt:lpstr>Rekapitulace zakázky</vt:lpstr>
      <vt:lpstr>250521 - Štefánikova 249-...</vt:lpstr>
      <vt:lpstr>Pokyny pro vyplnění</vt:lpstr>
      <vt:lpstr>'250521 - Štefánikova 249-...'!Názvy_tisku</vt:lpstr>
      <vt:lpstr>'Rekapitulace zakázky'!Názvy_tisku</vt:lpstr>
      <vt:lpstr>'250521 - Štefánikova 249-...'!Oblast_tisku</vt:lpstr>
      <vt:lpstr>'Rekapitulace zakázky'!Oblast_tisku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NTBPAVEL\Pavel</dc:creator>
  <cp:lastModifiedBy>Pavel</cp:lastModifiedBy>
  <dcterms:created xsi:type="dcterms:W3CDTF">2025-06-08T21:19:02Z</dcterms:created>
  <dcterms:modified xsi:type="dcterms:W3CDTF">2025-08-08T08:49:13Z</dcterms:modified>
</cp:coreProperties>
</file>